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1" sheetId="1" r:id="rId1"/>
  </sheets>
  <definedNames>
    <definedName name="_GoBack" localSheetId="0">'1'!#REF!</definedName>
    <definedName name="_xlnm._FilterDatabase" localSheetId="0" hidden="1">'1'!$A$12:$K$199</definedName>
    <definedName name="_xlnm.Print_Titles" localSheetId="0">'1'!$11:$12</definedName>
    <definedName name="_xlnm.Print_Area" localSheetId="0">'1'!$A$1:$J$199</definedName>
  </definedNames>
  <calcPr calcId="145621"/>
</workbook>
</file>

<file path=xl/calcChain.xml><?xml version="1.0" encoding="utf-8"?>
<calcChain xmlns="http://schemas.openxmlformats.org/spreadsheetml/2006/main">
  <c r="H152" i="1" l="1"/>
  <c r="G134" i="1"/>
  <c r="H196" i="1"/>
  <c r="H195" i="1" s="1"/>
  <c r="H194" i="1" s="1"/>
  <c r="H193" i="1" s="1"/>
  <c r="H192" i="1" s="1"/>
  <c r="H190" i="1"/>
  <c r="H189" i="1" s="1"/>
  <c r="H188" i="1" s="1"/>
  <c r="H187" i="1" s="1"/>
  <c r="H186" i="1" s="1"/>
  <c r="H184" i="1"/>
  <c r="H183" i="1" s="1"/>
  <c r="H182" i="1" s="1"/>
  <c r="H181" i="1" s="1"/>
  <c r="H180" i="1" s="1"/>
  <c r="H178" i="1"/>
  <c r="H177" i="1" s="1"/>
  <c r="H176" i="1" s="1"/>
  <c r="H175" i="1" s="1"/>
  <c r="H173" i="1"/>
  <c r="H172" i="1" s="1"/>
  <c r="H170" i="1"/>
  <c r="H169" i="1"/>
  <c r="H168" i="1"/>
  <c r="H167" i="1" s="1"/>
  <c r="H166" i="1" s="1"/>
  <c r="H164" i="1"/>
  <c r="H163" i="1" s="1"/>
  <c r="H161" i="1"/>
  <c r="H160" i="1" s="1"/>
  <c r="H156" i="1" s="1"/>
  <c r="H151" i="1" s="1"/>
  <c r="H158" i="1"/>
  <c r="H157" i="1"/>
  <c r="H154" i="1"/>
  <c r="H153" i="1" s="1"/>
  <c r="H146" i="1"/>
  <c r="H145" i="1"/>
  <c r="H144" i="1"/>
  <c r="H142" i="1"/>
  <c r="H141" i="1" s="1"/>
  <c r="H134" i="1" s="1"/>
  <c r="H139" i="1"/>
  <c r="H138" i="1" s="1"/>
  <c r="H137" i="1"/>
  <c r="H136" i="1" s="1"/>
  <c r="H135" i="1" s="1"/>
  <c r="H132" i="1"/>
  <c r="H131" i="1"/>
  <c r="H130" i="1"/>
  <c r="H128" i="1"/>
  <c r="H127" i="1" s="1"/>
  <c r="H125" i="1"/>
  <c r="H124" i="1" s="1"/>
  <c r="H122" i="1"/>
  <c r="H121" i="1" s="1"/>
  <c r="H116" i="1"/>
  <c r="H115" i="1" s="1"/>
  <c r="H114" i="1" s="1"/>
  <c r="H113" i="1" s="1"/>
  <c r="H112" i="1" s="1"/>
  <c r="H110" i="1"/>
  <c r="H109" i="1" s="1"/>
  <c r="H107" i="1"/>
  <c r="H106" i="1" s="1"/>
  <c r="H104" i="1"/>
  <c r="H103" i="1" s="1"/>
  <c r="H101" i="1"/>
  <c r="H100" i="1" s="1"/>
  <c r="H94" i="1"/>
  <c r="H93" i="1" s="1"/>
  <c r="H91" i="1"/>
  <c r="H90" i="1" s="1"/>
  <c r="H84" i="1"/>
  <c r="H83" i="1" s="1"/>
  <c r="H82" i="1" s="1"/>
  <c r="H79" i="1"/>
  <c r="H78" i="1"/>
  <c r="H75" i="1" s="1"/>
  <c r="H74" i="1" s="1"/>
  <c r="H77" i="1"/>
  <c r="H76" i="1"/>
  <c r="H69" i="1"/>
  <c r="H68" i="1" s="1"/>
  <c r="H66" i="1"/>
  <c r="H65" i="1"/>
  <c r="H63" i="1"/>
  <c r="H62" i="1"/>
  <c r="H58" i="1"/>
  <c r="H57" i="1"/>
  <c r="H56" i="1"/>
  <c r="H55" i="1" s="1"/>
  <c r="H54" i="1" s="1"/>
  <c r="H52" i="1"/>
  <c r="H51" i="1"/>
  <c r="H50" i="1" s="1"/>
  <c r="H49" i="1" s="1"/>
  <c r="H48" i="1" s="1"/>
  <c r="H46" i="1"/>
  <c r="H45" i="1" s="1"/>
  <c r="H44" i="1" s="1"/>
  <c r="H43" i="1" s="1"/>
  <c r="H38" i="1"/>
  <c r="H37" i="1" s="1"/>
  <c r="H36" i="1"/>
  <c r="H35" i="1"/>
  <c r="H33" i="1"/>
  <c r="H31" i="1"/>
  <c r="H25" i="1"/>
  <c r="H24" i="1"/>
  <c r="H23" i="1" s="1"/>
  <c r="H22" i="1" s="1"/>
  <c r="H21" i="1" s="1"/>
  <c r="H19" i="1"/>
  <c r="H18" i="1" s="1"/>
  <c r="H17" i="1" s="1"/>
  <c r="H16" i="1" s="1"/>
  <c r="H15" i="1" s="1"/>
  <c r="H89" i="1" l="1"/>
  <c r="H81" i="1" s="1"/>
  <c r="H80" i="1" s="1"/>
  <c r="H120" i="1"/>
  <c r="H119" i="1" s="1"/>
  <c r="H99" i="1"/>
  <c r="H98" i="1" s="1"/>
  <c r="H97" i="1" s="1"/>
  <c r="H96" i="1" s="1"/>
  <c r="H61" i="1"/>
  <c r="H60" i="1" s="1"/>
  <c r="H30" i="1"/>
  <c r="H29" i="1" s="1"/>
  <c r="H28" i="1" s="1"/>
  <c r="H27" i="1" s="1"/>
  <c r="H73" i="1"/>
  <c r="H72" i="1" s="1"/>
  <c r="H71" i="1"/>
  <c r="H133" i="1"/>
  <c r="H14" i="1" l="1"/>
  <c r="H118" i="1"/>
  <c r="G142" i="1"/>
  <c r="G141" i="1" s="1"/>
  <c r="G168" i="1"/>
  <c r="G137" i="1"/>
  <c r="H13" i="1" l="1"/>
  <c r="H199" i="1" s="1"/>
  <c r="G139" i="1"/>
  <c r="G138" i="1" s="1"/>
  <c r="G146" i="1"/>
  <c r="G145" i="1" s="1"/>
  <c r="G144" i="1" s="1"/>
  <c r="G77" i="1"/>
  <c r="G79" i="1"/>
  <c r="G66" i="1"/>
  <c r="G65" i="1" s="1"/>
  <c r="G132" i="1" l="1"/>
  <c r="G184" i="1" l="1"/>
  <c r="G183" i="1" s="1"/>
  <c r="G182" i="1" s="1"/>
  <c r="G181" i="1" s="1"/>
  <c r="G180" i="1" s="1"/>
  <c r="G196" i="1"/>
  <c r="G195" i="1" s="1"/>
  <c r="G194" i="1" s="1"/>
  <c r="G193" i="1" s="1"/>
  <c r="G192" i="1" s="1"/>
  <c r="G36" i="1"/>
  <c r="G34" i="1"/>
  <c r="G110" i="1" l="1"/>
  <c r="G109" i="1" s="1"/>
  <c r="G94" i="1"/>
  <c r="G93" i="1" s="1"/>
  <c r="G164" i="1" l="1"/>
  <c r="G173" i="1" l="1"/>
  <c r="G172" i="1" s="1"/>
  <c r="G170" i="1"/>
  <c r="G169" i="1" s="1"/>
  <c r="G63" i="1" l="1"/>
  <c r="G62" i="1" s="1"/>
  <c r="G167" i="1" l="1"/>
  <c r="G166" i="1" s="1"/>
  <c r="G107" i="1" l="1"/>
  <c r="G106" i="1" s="1"/>
  <c r="G69" i="1" l="1"/>
  <c r="G68" i="1" s="1"/>
  <c r="G61" i="1" s="1"/>
  <c r="G190" i="1" l="1"/>
  <c r="G189" i="1" s="1"/>
  <c r="G188" i="1" s="1"/>
  <c r="G187" i="1" s="1"/>
  <c r="G186" i="1" s="1"/>
  <c r="G122" i="1"/>
  <c r="G121" i="1" s="1"/>
  <c r="G131" i="1" l="1"/>
  <c r="G130" i="1" s="1"/>
  <c r="G35" i="1"/>
  <c r="G31" i="1"/>
  <c r="G178" i="1" l="1"/>
  <c r="G177" i="1" s="1"/>
  <c r="G176" i="1" s="1"/>
  <c r="G175" i="1" s="1"/>
  <c r="G163" i="1"/>
  <c r="G161" i="1"/>
  <c r="G160" i="1" s="1"/>
  <c r="G158" i="1"/>
  <c r="G157" i="1" s="1"/>
  <c r="G154" i="1"/>
  <c r="G153" i="1" s="1"/>
  <c r="G152" i="1" s="1"/>
  <c r="G136" i="1"/>
  <c r="G135" i="1" s="1"/>
  <c r="G128" i="1"/>
  <c r="G127" i="1" s="1"/>
  <c r="G125" i="1"/>
  <c r="G116" i="1"/>
  <c r="G115" i="1" s="1"/>
  <c r="G114" i="1" s="1"/>
  <c r="G113" i="1" s="1"/>
  <c r="G112" i="1" s="1"/>
  <c r="G104" i="1"/>
  <c r="G103" i="1" s="1"/>
  <c r="G101" i="1"/>
  <c r="G100" i="1" s="1"/>
  <c r="G91" i="1"/>
  <c r="G90" i="1" s="1"/>
  <c r="G89" i="1" s="1"/>
  <c r="G87" i="1"/>
  <c r="G86" i="1" s="1"/>
  <c r="G84" i="1"/>
  <c r="G83" i="1" s="1"/>
  <c r="G78" i="1"/>
  <c r="G76" i="1"/>
  <c r="G60" i="1"/>
  <c r="G58" i="1"/>
  <c r="G57" i="1" s="1"/>
  <c r="G56" i="1" s="1"/>
  <c r="G55" i="1" s="1"/>
  <c r="G54" i="1" s="1"/>
  <c r="G52" i="1"/>
  <c r="G51" i="1" s="1"/>
  <c r="G50" i="1" s="1"/>
  <c r="G49" i="1" s="1"/>
  <c r="G48" i="1" s="1"/>
  <c r="G46" i="1"/>
  <c r="G45" i="1" s="1"/>
  <c r="G44" i="1" s="1"/>
  <c r="G43" i="1" s="1"/>
  <c r="G38" i="1"/>
  <c r="G37" i="1" s="1"/>
  <c r="G29" i="1" s="1"/>
  <c r="G33" i="1"/>
  <c r="G30" i="1" s="1"/>
  <c r="G25" i="1"/>
  <c r="G24" i="1" s="1"/>
  <c r="G23" i="1" s="1"/>
  <c r="G22" i="1" s="1"/>
  <c r="G21" i="1" s="1"/>
  <c r="G19" i="1"/>
  <c r="G18" i="1" s="1"/>
  <c r="G17" i="1" s="1"/>
  <c r="G16" i="1" s="1"/>
  <c r="G15" i="1" s="1"/>
  <c r="G99" i="1" l="1"/>
  <c r="G98" i="1" s="1"/>
  <c r="G97" i="1" s="1"/>
  <c r="G96" i="1" s="1"/>
  <c r="G124" i="1"/>
  <c r="G120" i="1" s="1"/>
  <c r="G119" i="1" s="1"/>
  <c r="G133" i="1"/>
  <c r="G75" i="1"/>
  <c r="G74" i="1" s="1"/>
  <c r="G73" i="1" s="1"/>
  <c r="G72" i="1" s="1"/>
  <c r="G156" i="1"/>
  <c r="G151" i="1" s="1"/>
  <c r="G28" i="1"/>
  <c r="G27" i="1" s="1"/>
  <c r="G14" i="1" s="1"/>
  <c r="G82" i="1"/>
  <c r="G81" i="1" s="1"/>
  <c r="G80" i="1" s="1"/>
  <c r="G71" i="1" l="1"/>
  <c r="G118" i="1"/>
  <c r="G13" i="1" s="1"/>
  <c r="G199" i="1" s="1"/>
</calcChain>
</file>

<file path=xl/sharedStrings.xml><?xml version="1.0" encoding="utf-8"?>
<sst xmlns="http://schemas.openxmlformats.org/spreadsheetml/2006/main" count="716" uniqueCount="195">
  <si>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</si>
  <si>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</si>
  <si>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</si>
  <si>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</si>
  <si>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</si>
  <si>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</si>
  <si>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</si>
  <si>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</si>
  <si>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</si>
  <si>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</si>
  <si>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</si>
  <si>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</si>
  <si>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</si>
  <si>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</si>
  <si>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</si>
  <si>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</si>
  <si>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</si>
  <si>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</si>
  <si>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</si>
  <si>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</si>
  <si>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</si>
  <si>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</si>
  <si>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</si>
  <si>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</si>
  <si>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</si>
  <si>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</si>
  <si>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</si>
  <si>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</si>
  <si>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</si>
  <si>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</si>
  <si>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</si>
  <si>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</si>
  <si>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</si>
  <si>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</si>
  <si>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</si>
  <si>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</si>
  <si>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</si>
  <si>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</si>
  <si>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</si>
  <si>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</si>
  <si>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</si>
  <si>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</si>
  <si>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</si>
  <si>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</si>
  <si>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</si>
  <si>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</si>
  <si>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</si>
  <si>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</si>
  <si>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</si>
  <si>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</si>
  <si>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</si>
  <si>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</si>
  <si>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</si>
  <si>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 xml:space="preserve">Глава муниципального образования </t>
  </si>
  <si>
    <t xml:space="preserve">Закупка товаров, работ и услуг для обеспечения государственных (муниципальных) нужд                   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</si>
  <si>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</si>
  <si>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Администрация сельского поселения "Лисестровское" Приморского муниципального района Архангельской области</t>
  </si>
  <si>
    <t>Обеспечение функционирования главы муниципального образования "Лисестровское"</t>
  </si>
  <si>
    <t>400 00 00000</t>
  </si>
  <si>
    <t>401 00 00000</t>
  </si>
  <si>
    <t>410 00 00000</t>
  </si>
  <si>
    <t>Обеспечение деятельности муниципального Совета муниципального образования "Лисестровское"</t>
  </si>
  <si>
    <t>411 00 00000</t>
  </si>
  <si>
    <t>Совет депутатов муниципального образования «Лисестровское</t>
  </si>
  <si>
    <t>411 00 41110</t>
  </si>
  <si>
    <t>420 00 00000</t>
  </si>
  <si>
    <t>Обеспечение функционирования администрации муниципального образования "Лисестровское"</t>
  </si>
  <si>
    <t>Центральный аппарат</t>
  </si>
  <si>
    <t>421 00 00000</t>
  </si>
  <si>
    <t>421 00 41110</t>
  </si>
  <si>
    <t>Осуществление части полномочий 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</si>
  <si>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421 00 88990</t>
  </si>
  <si>
    <t xml:space="preserve">Расходы на выплаты персоналу государственных (муниципальных) органов </t>
  </si>
  <si>
    <t>Непрограммные расходы в сфере общегосударственных расходов</t>
  </si>
  <si>
    <t>430 00 00000</t>
  </si>
  <si>
    <t>Иные субвенции администрации муниципального образования "Лисестровское" для финансового обеспечения расходных обязательств по переданным для осуществления органам местного самоуправления государственным полномочиям</t>
  </si>
  <si>
    <t>431 00 00000</t>
  </si>
  <si>
    <t xml:space="preserve">Непрограммные направления деятельности в части предоставления межбюджетных трансфертов </t>
  </si>
  <si>
    <t>440 00 00000</t>
  </si>
  <si>
    <t xml:space="preserve">Межбюджетные трансферты на исполнение полномочий Совета депутатов сельского поселения по осуществлению внешнего муниципального финансового контроля </t>
  </si>
  <si>
    <t>444 00 00000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</si>
  <si>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</si>
  <si>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444 00 48990</t>
  </si>
  <si>
    <t>900 00 00000</t>
  </si>
  <si>
    <t>Резервный фонд администрации муниципального образования "Лисестровское"</t>
  </si>
  <si>
    <t>901 00 00000</t>
  </si>
  <si>
    <t>901 00 41400</t>
  </si>
  <si>
    <t>Реализация иных функций органа местного самоуправления</t>
  </si>
  <si>
    <t>436 00 00000</t>
  </si>
  <si>
    <t>Исполнение судебных актов, предусматривающих обращение взыскания на средства бюджета</t>
  </si>
  <si>
    <t>436 00 40040</t>
  </si>
  <si>
    <t>Непрограммные расходы в сфере национальной обороны</t>
  </si>
  <si>
    <t>450 00 00000</t>
  </si>
  <si>
    <t>Осуществление органом местного самоуправления отдельных государственных полномочий</t>
  </si>
  <si>
    <t>451 00 00000</t>
  </si>
  <si>
    <t>Осуществление первичного воинского учета на территории, где отсутствуют военные комиссариаты</t>
  </si>
  <si>
    <t>451 00 51180</t>
  </si>
  <si>
    <t>Непрограммные расходы в области национальной безопасности</t>
  </si>
  <si>
    <t>460 00 00000</t>
  </si>
  <si>
    <t xml:space="preserve">Мероприятия по  обеспечению первичных мер пожарной безопасности </t>
  </si>
  <si>
    <t>460 00 40720</t>
  </si>
  <si>
    <t>Непрограммные расходы в сфере национальной экономики</t>
  </si>
  <si>
    <t>470 00 00000</t>
  </si>
  <si>
    <t>Мероприятия в области дорожного хозяйства</t>
  </si>
  <si>
    <t>472 00 00000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</si>
  <si>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</si>
  <si>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472 00 88210</t>
  </si>
  <si>
    <t>Мероприятия по землеустройству и землепользованию</t>
  </si>
  <si>
    <t>Мероприятия  землеустройства и землепользования, осуществляемые органами местного самоуправления</t>
  </si>
  <si>
    <t>471 00 40080</t>
  </si>
  <si>
    <t>471 00 00000</t>
  </si>
  <si>
    <t>Непрограммные расходы в сфере жилищного хозяйства</t>
  </si>
  <si>
    <t>Мероприятия в сфере жилищного хозяйства, осуществляемые органами местного самоуправления</t>
  </si>
  <si>
    <t>510 00 40090</t>
  </si>
  <si>
    <t>510 00 00000</t>
  </si>
  <si>
    <t>Взносы в фонд капитального ремонта муниципального образования</t>
  </si>
  <si>
    <t>510 00 40180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</si>
  <si>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</si>
  <si>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510 00 88980</t>
  </si>
  <si>
    <t>Непрограммные расходы в сфере коммунального хозяйства</t>
  </si>
  <si>
    <t>520 00 00000</t>
  </si>
  <si>
    <t>520 00 88980</t>
  </si>
  <si>
    <t>Муниципальная программа "Реконструкция сетей уличного освещения муниципального образования "Лисестровское"</t>
  </si>
  <si>
    <t>040 00 00000</t>
  </si>
  <si>
    <t>Уличное освещение</t>
  </si>
  <si>
    <t>040 00 46100</t>
  </si>
  <si>
    <t>Непрограммные расходы в сфере благоустройства</t>
  </si>
  <si>
    <t>530 00 00000</t>
  </si>
  <si>
    <t>Мероприятия на осуществление деятельности по обращению с животными без владельцев</t>
  </si>
  <si>
    <t>530 00 40051</t>
  </si>
  <si>
    <t>530 00 46100</t>
  </si>
  <si>
    <t>Прочие мероприятия по благоустройству поселений</t>
  </si>
  <si>
    <t>530 00 46140</t>
  </si>
  <si>
    <t>530 00 88980</t>
  </si>
  <si>
    <t>Непрограммные расходы в сфере образования</t>
  </si>
  <si>
    <t>700 00 00000</t>
  </si>
  <si>
    <t>Мероприятия в сфере образования, осуществляемые органами местного самоуправления</t>
  </si>
  <si>
    <t>700 00 47000</t>
  </si>
  <si>
    <t>Непрограммные расходы в сфере социальной политики</t>
  </si>
  <si>
    <t>810 00 00000</t>
  </si>
  <si>
    <t>810 00 40800</t>
  </si>
  <si>
    <t>Непрограммные расходы в сфере физической культуры и спорта</t>
  </si>
  <si>
    <t>820 00 00000</t>
  </si>
  <si>
    <t>Мероприятия в сфере физической  и культурыи спорта, осуществляемые органами местного самоуправления</t>
  </si>
  <si>
    <t>820 00 48000</t>
  </si>
  <si>
    <t>Другие вопросы в области охраны окружающей среды</t>
  </si>
  <si>
    <t>Мероприятия по устройству источников наружного противопожарного водоснабжения (пожарных водоемов)</t>
  </si>
  <si>
    <t xml:space="preserve">Условно утверждаемые расходы </t>
  </si>
  <si>
    <t>Охрана окружающей среды</t>
  </si>
  <si>
    <t>Иные выплаты по обязательствам муниципального образования</t>
  </si>
  <si>
    <t>436 00 40990</t>
  </si>
  <si>
    <t>030 01 88530</t>
  </si>
  <si>
    <t>030 01 99530</t>
  </si>
  <si>
    <t>Софинансирование мероприятий по устройству источников наружного противопожарного водоснабжений (пожарных водоемов) за счет средств местного бюджета</t>
  </si>
  <si>
    <t>1. Муниципальная программа Обеспечение первичных мер пожарной безопасности в границах Сельского поселения «Лисестровское» Приморского района Архангельской области на 2021-2023 годы</t>
  </si>
  <si>
    <t>030 00 00000</t>
  </si>
  <si>
    <t>Содержание мест (площадок) накопления твердых коммунальных отходов</t>
  </si>
  <si>
    <t>472 00 88220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</si>
  <si>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 вне границ населенных пунктов в границах муниципального района за счет бюджетных ассигнований муниципального дорожного фонда</t>
  </si>
  <si>
    <t>600 00 88470</t>
  </si>
  <si>
    <t>431 00 78793</t>
  </si>
  <si>
    <t>401 00 41110</t>
  </si>
  <si>
    <t>Раздел</t>
  </si>
  <si>
    <t>Подраздел</t>
  </si>
  <si>
    <t>Вид расходов</t>
  </si>
  <si>
    <t>510 00 40040</t>
  </si>
  <si>
    <t>Исполнение судебных актов</t>
  </si>
  <si>
    <t xml:space="preserve">Исполнение судебных актов, предусматривающих обращение взыскания на средства бюджета </t>
  </si>
  <si>
    <t>472 00 88260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</si>
  <si>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мероприятий по ремонту и содержанию автомобильных дорог</t>
  </si>
  <si>
    <t>Публичные нормативные социальные выплаты гражданам</t>
  </si>
  <si>
    <t>Пенсии за выслугу лет муниципальных служащих</t>
  </si>
  <si>
    <t>436 00 40030</t>
  </si>
  <si>
    <t>Содержание муниципального имущества</t>
  </si>
  <si>
    <t>Развитие территориального общественного самоуправления Архангельской области</t>
  </si>
  <si>
    <t>530 00 S8420</t>
  </si>
  <si>
    <t>Софинансирование местным бюджетом мероприятий реализуемых ТОС</t>
  </si>
  <si>
    <t>530 00 99420</t>
  </si>
  <si>
    <t>460 00 40040</t>
  </si>
  <si>
    <t>472 00 40990</t>
  </si>
  <si>
    <t>520 00 40040</t>
  </si>
  <si>
    <t>520 00 88460</t>
  </si>
  <si>
    <t>Реализация мероприятий в сфере коммунального хозяйства</t>
  </si>
  <si>
    <t>520 00 40120</t>
  </si>
  <si>
    <t>Мероприятия в сфере коммунального хозяйства, осуществляемые органами местного самоуправления</t>
  </si>
  <si>
    <t>План 2023г.</t>
  </si>
  <si>
    <t>Исполнение 2023г.</t>
  </si>
  <si>
    <t>421 00 S6450</t>
  </si>
  <si>
    <t xml:space="preserve"> Расходы на выплаты выходных пособий и сохранения среднего месячного заработка на период трудоустройства в связи с ликвидацией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</si>
  <si>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</si>
  <si>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520 00 71400</t>
  </si>
  <si>
    <t>Единица измерения: тыс. руб.</t>
  </si>
  <si>
    <t xml:space="preserve">ПРИЛОЖЕНИЕ  № 3                 </t>
  </si>
  <si>
    <t>Исполнение расходов по ведомственной структуре расходов местного бюджета за 2023 год МО "Лисестровское"</t>
  </si>
  <si>
    <t>к  решению Собрания депутатов
Приморского муниципального округа
от 27 июня 2024 г.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</si>
</sst>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5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167" fontId="1" fillId="0" borderId="0" xfId="0" applyNumberFormat="1" applyFont="1" applyFill="1"/>
    <xf numFmtId="49" fontId="1" fillId="0" borderId="0" xfId="0" applyNumberFormat="1" applyFont="1" applyFill="1"/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67" fontId="1" fillId="0" borderId="1" xfId="0" applyNumberFormat="1" applyFont="1" applyFill="1" applyBorder="1" applyAlignment="1">
      <alignment horizontal="right" vertical="center"/>
    </xf>
    <xf numFmtId="167" fontId="1" fillId="0" borderId="1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justify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left" wrapText="1"/>
    </xf>
    <xf numFmtId="167" fontId="3" fillId="0" borderId="1" xfId="0" applyNumberFormat="1" applyFont="1" applyFill="1" applyBorder="1" applyAlignment="1">
      <alignment horizontal="right" vertical="center"/>
    </xf>
    <xf numFmtId="0" fontId="5" fillId="0" borderId="0" xfId="1" applyFont="1" applyFill="1"/>
    <xf numFmtId="49" fontId="5" fillId="0" borderId="0" xfId="1" applyNumberFormat="1" applyFont="1" applyFill="1" applyAlignment="1">
      <alignment horizontal="center"/>
    </xf>
    <xf numFmtId="0" fontId="5" fillId="0" borderId="0" xfId="2" applyFont="1" applyFill="1"/>
    <xf numFmtId="168" fontId="0" fillId="0" borderId="0" xfId="0" applyNumberFormat="1" applyFill="1" applyAlignment="1">
      <alignment horizontal="center"/>
    </xf>
    <xf numFmtId="168" fontId="5" fillId="0" borderId="0" xfId="0" applyNumberFormat="1" applyFont="1" applyFill="1" applyAlignment="1">
      <alignment horizontal="center"/>
    </xf>
    <xf numFmtId="0" fontId="2" fillId="0" borderId="0" xfId="2" applyFont="1" applyFill="1" applyAlignment="1">
      <alignment vertical="justify" wrapText="1"/>
    </xf>
    <xf numFmtId="0" fontId="2" fillId="0" borderId="0" xfId="2" applyFont="1" applyFill="1" applyAlignment="1">
      <alignment vertical="justify"/>
    </xf>
    <xf numFmtId="0" fontId="5" fillId="0" borderId="0" xfId="2" applyFont="1" applyFill="1" applyAlignment="1">
      <alignment wrapText="1"/>
    </xf>
    <xf numFmtId="0" fontId="5" fillId="0" borderId="0" xfId="0" applyFont="1" applyFill="1" applyAlignment="1">
      <alignment wrapText="1"/>
    </xf>
    <xf numFmtId="168" fontId="5" fillId="0" borderId="0" xfId="2" applyNumberFormat="1" applyFont="1" applyFill="1" applyAlignment="1">
      <alignment horizontal="center" wrapText="1"/>
    </xf>
    <xf numFmtId="169" fontId="5" fillId="0" borderId="0" xfId="0" applyNumberFormat="1" applyFont="1" applyFill="1" applyAlignment="1">
      <alignment horizontal="center"/>
    </xf>
    <xf numFmtId="169" fontId="0" fillId="0" borderId="0" xfId="0" applyNumberFormat="1" applyFill="1"/>
    <xf numFmtId="0" fontId="7" fillId="0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left"/>
    </xf>
    <xf numFmtId="167" fontId="1" fillId="0" borderId="3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168" fontId="5" fillId="0" borderId="0" xfId="0" applyNumberFormat="1" applyFont="1" applyFill="1" applyAlignment="1">
      <alignment horizontal="right"/>
    </xf>
    <xf numFmtId="0" fontId="2" fillId="0" borderId="0" xfId="2" applyFont="1" applyFill="1" applyAlignment="1">
      <alignment horizontal="center" vertical="justify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left"/>
    </xf>
    <xf numFmtId="167" fontId="1" fillId="0" borderId="3" xfId="0" applyNumberFormat="1" applyFont="1" applyFill="1" applyBorder="1" applyAlignment="1">
      <alignment horizontal="center" vertical="center"/>
    </xf>
    <xf numFmtId="167" fontId="1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Tmp1" xfId="2"/>
    <cellStyle name="Обычный_Tmp2" xfId="1"/>
  </cellStyles>
  <dxfs count="0"/>
  <tableStyles count="0" defaultTableStyle="TableStyleMedium2" defaultPivotStyle="PivotStyleMedium9"/>
  <colors>
    <mruColors>
      <color rgb="FFFF9966"/>
      <color rgb="FFFFCCCC"/>
      <color rgb="FF66FFCC"/>
      <color rgb="FFFF7C80"/>
      <color rgb="FFFF99CC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207"/>
  <sheetViews>
    <sheetView tabSelected="1" view="pageBreakPreview" zoomScale="80" zoomScaleNormal="70" zoomScaleSheetLayoutView="80" workbookViewId="0">
      <selection activeCell="R9" sqref="R9"/>
    </sheetView>
  </sheetViews>
  <sheetFormatPr defaultColWidth="9.28515625" defaultRowHeight="15.75" x14ac:dyDescent="0.25"/>
  <cols>
    <col min="1" max="1" width="51.85546875" style="2" customWidth="1"/>
    <col min="2" max="2" width="5.7109375" style="2" customWidth="1"/>
    <col min="3" max="3" width="5.5703125" style="4" customWidth="1"/>
    <col min="4" max="4" width="6.28515625" style="2" customWidth="1"/>
    <col min="5" max="5" width="21.28515625" style="2" customWidth="1"/>
    <col min="6" max="6" width="7" style="2" customWidth="1"/>
    <col min="7" max="8" width="23.140625" style="3" customWidth="1"/>
    <col min="9" max="9" width="12" style="2" customWidth="1"/>
    <col min="10" max="10" width="12.7109375" style="2" customWidth="1"/>
    <col min="11" max="11" width="4.42578125" style="2" customWidth="1"/>
    <col min="12" max="12" width="1.28515625" style="2" hidden="1" customWidth="1"/>
    <col min="13" max="16384" width="9.28515625" style="2"/>
  </cols>
  <sheetData>
    <row r="1" spans="1:12" x14ac:dyDescent="0.25">
      <c r="A1" s="25"/>
      <c r="B1" s="26"/>
      <c r="C1" s="27"/>
      <c r="D1" s="27"/>
      <c r="E1" s="27"/>
      <c r="F1" s="27"/>
      <c r="G1" s="28"/>
      <c r="H1" s="28"/>
      <c r="I1" s="42" t="s">
        <v>192</v>
      </c>
      <c r="J1" s="42"/>
      <c r="K1" s="42"/>
      <c r="L1" s="42"/>
    </row>
    <row r="2" spans="1:12" ht="15.75" customHeight="1" x14ac:dyDescent="0.25">
      <c r="A2" s="25"/>
      <c r="B2" s="26"/>
      <c r="C2" s="27"/>
      <c r="D2" s="27"/>
      <c r="E2" s="30"/>
      <c r="F2" s="31"/>
      <c r="G2" s="31"/>
      <c r="H2" s="43" t="s">
        <v>194</v>
      </c>
      <c r="I2" s="43"/>
      <c r="J2" s="43"/>
      <c r="K2" s="43"/>
      <c r="L2" s="43"/>
    </row>
    <row r="3" spans="1:12" x14ac:dyDescent="0.25">
      <c r="A3" s="25"/>
      <c r="B3" s="32"/>
      <c r="C3" s="32"/>
      <c r="D3" s="33"/>
      <c r="E3" s="33"/>
      <c r="F3" s="33"/>
      <c r="G3" s="33"/>
      <c r="H3" s="43"/>
      <c r="I3" s="43"/>
      <c r="J3" s="43"/>
      <c r="K3" s="43"/>
      <c r="L3" s="43"/>
    </row>
    <row r="4" spans="1:12" ht="6.75" customHeight="1" x14ac:dyDescent="0.25">
      <c r="A4" s="25"/>
      <c r="B4" s="32"/>
      <c r="C4" s="32"/>
      <c r="D4" s="33"/>
      <c r="E4" s="33"/>
      <c r="F4" s="33"/>
      <c r="G4" s="33"/>
      <c r="H4" s="43"/>
      <c r="I4" s="43"/>
      <c r="J4" s="43"/>
      <c r="K4" s="43"/>
      <c r="L4" s="43"/>
    </row>
    <row r="5" spans="1:12" ht="15.75" hidden="1" customHeight="1" x14ac:dyDescent="0.25">
      <c r="A5" s="25"/>
      <c r="B5" s="32"/>
      <c r="C5" s="32"/>
      <c r="D5" s="33"/>
      <c r="E5" s="33"/>
      <c r="F5" s="33"/>
      <c r="G5" s="33"/>
      <c r="H5" s="43"/>
      <c r="I5" s="43"/>
      <c r="J5" s="43"/>
      <c r="K5" s="43"/>
      <c r="L5" s="43"/>
    </row>
    <row r="6" spans="1:12" ht="15" customHeight="1" x14ac:dyDescent="0.25">
      <c r="A6" s="25"/>
      <c r="B6" s="32"/>
      <c r="C6" s="32"/>
      <c r="D6" s="33"/>
      <c r="E6" s="33"/>
      <c r="F6" s="33"/>
      <c r="G6" s="33"/>
      <c r="H6" s="43"/>
      <c r="I6" s="43"/>
      <c r="J6" s="43"/>
      <c r="K6" s="43"/>
      <c r="L6" s="43"/>
    </row>
    <row r="7" spans="1:12" ht="18.75" x14ac:dyDescent="0.3">
      <c r="A7" s="41" t="s">
        <v>193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9" customHeight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2" x14ac:dyDescent="0.25">
      <c r="A9" s="49" t="s">
        <v>191</v>
      </c>
      <c r="B9" s="49"/>
      <c r="C9" s="49"/>
      <c r="D9" s="49"/>
      <c r="E9" s="49"/>
      <c r="F9" s="49"/>
      <c r="G9" s="49"/>
      <c r="H9" s="34"/>
      <c r="I9" s="29"/>
      <c r="J9" s="35"/>
      <c r="K9" s="35"/>
      <c r="L9" s="36"/>
    </row>
    <row r="10" spans="1:12" ht="6.75" customHeight="1" x14ac:dyDescent="0.25">
      <c r="A10" s="38"/>
      <c r="B10" s="38"/>
      <c r="C10" s="38"/>
      <c r="D10" s="38"/>
      <c r="E10" s="38"/>
      <c r="F10" s="38"/>
      <c r="G10" s="38"/>
      <c r="H10" s="34"/>
      <c r="I10" s="29"/>
      <c r="J10" s="35"/>
      <c r="K10" s="35"/>
      <c r="L10" s="36"/>
    </row>
    <row r="11" spans="1:12" x14ac:dyDescent="0.25">
      <c r="A11" s="45" t="s">
        <v>0</v>
      </c>
      <c r="B11" s="46" t="s">
        <v>1</v>
      </c>
      <c r="C11" s="47" t="s">
        <v>162</v>
      </c>
      <c r="D11" s="48" t="s">
        <v>163</v>
      </c>
      <c r="E11" s="45" t="s">
        <v>2</v>
      </c>
      <c r="F11" s="48" t="s">
        <v>164</v>
      </c>
      <c r="G11" s="50" t="s">
        <v>185</v>
      </c>
      <c r="H11" s="39" t="s">
        <v>186</v>
      </c>
    </row>
    <row r="12" spans="1:12" x14ac:dyDescent="0.25">
      <c r="A12" s="45"/>
      <c r="B12" s="46"/>
      <c r="C12" s="47"/>
      <c r="D12" s="48"/>
      <c r="E12" s="45"/>
      <c r="F12" s="48"/>
      <c r="G12" s="51"/>
      <c r="H12" s="40"/>
    </row>
    <row r="13" spans="1:12" ht="47.25" x14ac:dyDescent="0.25">
      <c r="A13" s="10" t="s">
        <v>56</v>
      </c>
      <c r="B13" s="11">
        <v>303</v>
      </c>
      <c r="C13" s="7"/>
      <c r="D13" s="8"/>
      <c r="E13" s="5"/>
      <c r="F13" s="6"/>
      <c r="G13" s="24">
        <f>SUM(G14+G71+G80+G96+G118+G175+G180+G186+G192)</f>
        <v>41657.963759999999</v>
      </c>
      <c r="H13" s="24">
        <f>SUM(H14+H71+H80+H96+H118+H175+H180+H186+H192)</f>
        <v>37843.3802</v>
      </c>
    </row>
    <row r="14" spans="1:12" x14ac:dyDescent="0.25">
      <c r="A14" s="10" t="s">
        <v>3</v>
      </c>
      <c r="B14" s="11">
        <v>303</v>
      </c>
      <c r="C14" s="12" t="s">
        <v>37</v>
      </c>
      <c r="D14" s="12" t="s">
        <v>38</v>
      </c>
      <c r="E14" s="5"/>
      <c r="F14" s="22"/>
      <c r="G14" s="16">
        <f>SUM(G15+G21+G27+G48+G54+G60)</f>
        <v>11046.809999999998</v>
      </c>
      <c r="H14" s="16">
        <f>SUM(H15+H21+H27+H48+H54+H60)</f>
        <v>9172.402</v>
      </c>
    </row>
    <row r="15" spans="1:12" ht="47.25" x14ac:dyDescent="0.25">
      <c r="A15" s="10" t="s">
        <v>29</v>
      </c>
      <c r="B15" s="11">
        <v>303</v>
      </c>
      <c r="C15" s="12" t="s">
        <v>37</v>
      </c>
      <c r="D15" s="12" t="s">
        <v>39</v>
      </c>
      <c r="E15" s="5"/>
      <c r="F15" s="22"/>
      <c r="G15" s="16">
        <f>SUM(G16)</f>
        <v>1460.3</v>
      </c>
      <c r="H15" s="16">
        <f>SUM(H16)</f>
        <v>1436.1</v>
      </c>
      <c r="I15" s="3"/>
      <c r="K15" s="3"/>
    </row>
    <row r="16" spans="1:12" ht="31.5" x14ac:dyDescent="0.25">
      <c r="A16" s="10" t="s">
        <v>57</v>
      </c>
      <c r="B16" s="11">
        <v>303</v>
      </c>
      <c r="C16" s="12" t="s">
        <v>37</v>
      </c>
      <c r="D16" s="12" t="s">
        <v>39</v>
      </c>
      <c r="E16" s="5" t="s">
        <v>58</v>
      </c>
      <c r="F16" s="22"/>
      <c r="G16" s="16">
        <f t="shared" ref="G16:H17" si="0">SUM(G17)</f>
        <v>1460.3</v>
      </c>
      <c r="H16" s="16">
        <f t="shared" si="0"/>
        <v>1436.1</v>
      </c>
    </row>
    <row r="17" spans="1:8" x14ac:dyDescent="0.25">
      <c r="A17" s="9" t="s">
        <v>53</v>
      </c>
      <c r="B17" s="11">
        <v>303</v>
      </c>
      <c r="C17" s="12" t="s">
        <v>37</v>
      </c>
      <c r="D17" s="12" t="s">
        <v>39</v>
      </c>
      <c r="E17" s="5" t="s">
        <v>59</v>
      </c>
      <c r="F17" s="22"/>
      <c r="G17" s="16">
        <f t="shared" si="0"/>
        <v>1460.3</v>
      </c>
      <c r="H17" s="16">
        <f t="shared" si="0"/>
        <v>1436.1</v>
      </c>
    </row>
    <row r="18" spans="1:8" ht="31.5" x14ac:dyDescent="0.25">
      <c r="A18" s="10" t="s">
        <v>52</v>
      </c>
      <c r="B18" s="11">
        <v>303</v>
      </c>
      <c r="C18" s="12" t="s">
        <v>37</v>
      </c>
      <c r="D18" s="12" t="s">
        <v>39</v>
      </c>
      <c r="E18" s="5" t="s">
        <v>161</v>
      </c>
      <c r="F18" s="22"/>
      <c r="G18" s="16">
        <f>G19</f>
        <v>1460.3</v>
      </c>
      <c r="H18" s="16">
        <f>H19</f>
        <v>1436.1</v>
      </c>
    </row>
    <row r="19" spans="1:8" ht="78.75" x14ac:dyDescent="0.25">
      <c r="A19" s="10" t="s">
        <v>13</v>
      </c>
      <c r="B19" s="11">
        <v>303</v>
      </c>
      <c r="C19" s="12" t="s">
        <v>37</v>
      </c>
      <c r="D19" s="12" t="s">
        <v>39</v>
      </c>
      <c r="E19" s="5" t="s">
        <v>161</v>
      </c>
      <c r="F19" s="6">
        <v>100</v>
      </c>
      <c r="G19" s="15">
        <f>G20</f>
        <v>1460.3</v>
      </c>
      <c r="H19" s="15">
        <f>H20</f>
        <v>1436.1</v>
      </c>
    </row>
    <row r="20" spans="1:8" ht="31.5" x14ac:dyDescent="0.25">
      <c r="A20" s="10" t="s">
        <v>14</v>
      </c>
      <c r="B20" s="11">
        <v>303</v>
      </c>
      <c r="C20" s="12" t="s">
        <v>37</v>
      </c>
      <c r="D20" s="12" t="s">
        <v>39</v>
      </c>
      <c r="E20" s="5" t="s">
        <v>161</v>
      </c>
      <c r="F20" s="6">
        <v>120</v>
      </c>
      <c r="G20" s="15">
        <v>1460.3</v>
      </c>
      <c r="H20" s="15">
        <v>1436.1</v>
      </c>
    </row>
    <row r="21" spans="1:8" ht="63" x14ac:dyDescent="0.25">
      <c r="A21" s="9" t="s">
        <v>51</v>
      </c>
      <c r="B21" s="11">
        <v>303</v>
      </c>
      <c r="C21" s="12" t="s">
        <v>37</v>
      </c>
      <c r="D21" s="12" t="s">
        <v>40</v>
      </c>
      <c r="E21" s="5"/>
      <c r="F21" s="6"/>
      <c r="G21" s="15">
        <f t="shared" ref="G21:H25" si="1">G22</f>
        <v>0</v>
      </c>
      <c r="H21" s="15">
        <f t="shared" si="1"/>
        <v>0</v>
      </c>
    </row>
    <row r="22" spans="1:8" ht="47.25" x14ac:dyDescent="0.25">
      <c r="A22" s="10" t="s">
        <v>61</v>
      </c>
      <c r="B22" s="11">
        <v>303</v>
      </c>
      <c r="C22" s="12" t="s">
        <v>37</v>
      </c>
      <c r="D22" s="12" t="s">
        <v>40</v>
      </c>
      <c r="E22" s="5" t="s">
        <v>60</v>
      </c>
      <c r="F22" s="6"/>
      <c r="G22" s="15">
        <f t="shared" si="1"/>
        <v>0</v>
      </c>
      <c r="H22" s="15">
        <f t="shared" si="1"/>
        <v>0</v>
      </c>
    </row>
    <row r="23" spans="1:8" ht="31.5" x14ac:dyDescent="0.25">
      <c r="A23" s="9" t="s">
        <v>63</v>
      </c>
      <c r="B23" s="11">
        <v>303</v>
      </c>
      <c r="C23" s="12" t="s">
        <v>37</v>
      </c>
      <c r="D23" s="12" t="s">
        <v>40</v>
      </c>
      <c r="E23" s="5" t="s">
        <v>62</v>
      </c>
      <c r="F23" s="6"/>
      <c r="G23" s="15">
        <f t="shared" si="1"/>
        <v>0</v>
      </c>
      <c r="H23" s="15">
        <f t="shared" si="1"/>
        <v>0</v>
      </c>
    </row>
    <row r="24" spans="1:8" ht="31.5" x14ac:dyDescent="0.25">
      <c r="A24" s="10" t="s">
        <v>52</v>
      </c>
      <c r="B24" s="11">
        <v>303</v>
      </c>
      <c r="C24" s="12" t="s">
        <v>37</v>
      </c>
      <c r="D24" s="12" t="s">
        <v>40</v>
      </c>
      <c r="E24" s="5" t="s">
        <v>64</v>
      </c>
      <c r="F24" s="6"/>
      <c r="G24" s="15">
        <f t="shared" si="1"/>
        <v>0</v>
      </c>
      <c r="H24" s="15">
        <f t="shared" si="1"/>
        <v>0</v>
      </c>
    </row>
    <row r="25" spans="1:8" ht="78.75" x14ac:dyDescent="0.25">
      <c r="A25" s="10" t="s">
        <v>13</v>
      </c>
      <c r="B25" s="11">
        <v>303</v>
      </c>
      <c r="C25" s="12" t="s">
        <v>37</v>
      </c>
      <c r="D25" s="12" t="s">
        <v>40</v>
      </c>
      <c r="E25" s="5" t="s">
        <v>64</v>
      </c>
      <c r="F25" s="22">
        <v>100</v>
      </c>
      <c r="G25" s="16">
        <f t="shared" si="1"/>
        <v>0</v>
      </c>
      <c r="H25" s="16">
        <f t="shared" si="1"/>
        <v>0</v>
      </c>
    </row>
    <row r="26" spans="1:8" ht="31.5" x14ac:dyDescent="0.25">
      <c r="A26" s="10" t="s">
        <v>14</v>
      </c>
      <c r="B26" s="11">
        <v>303</v>
      </c>
      <c r="C26" s="12" t="s">
        <v>37</v>
      </c>
      <c r="D26" s="12" t="s">
        <v>40</v>
      </c>
      <c r="E26" s="5" t="s">
        <v>64</v>
      </c>
      <c r="F26" s="6">
        <v>120</v>
      </c>
      <c r="G26" s="15"/>
      <c r="H26" s="15"/>
    </row>
    <row r="27" spans="1:8" ht="63" x14ac:dyDescent="0.25">
      <c r="A27" s="10" t="s">
        <v>4</v>
      </c>
      <c r="B27" s="11">
        <v>303</v>
      </c>
      <c r="C27" s="12" t="s">
        <v>37</v>
      </c>
      <c r="D27" s="12" t="s">
        <v>41</v>
      </c>
      <c r="E27" s="5"/>
      <c r="F27" s="22"/>
      <c r="G27" s="16">
        <f>SUM(G28+G43)</f>
        <v>8712.909999999998</v>
      </c>
      <c r="H27" s="16">
        <f>SUM(H28+H43)</f>
        <v>6862.7020000000002</v>
      </c>
    </row>
    <row r="28" spans="1:8" ht="31.5" x14ac:dyDescent="0.25">
      <c r="A28" s="10" t="s">
        <v>66</v>
      </c>
      <c r="B28" s="11">
        <v>303</v>
      </c>
      <c r="C28" s="12" t="s">
        <v>37</v>
      </c>
      <c r="D28" s="12" t="s">
        <v>41</v>
      </c>
      <c r="E28" s="5" t="s">
        <v>65</v>
      </c>
      <c r="F28" s="22"/>
      <c r="G28" s="16">
        <f>SUM(G29)</f>
        <v>8625.409999999998</v>
      </c>
      <c r="H28" s="16">
        <f>SUM(H29)</f>
        <v>6775.2020000000002</v>
      </c>
    </row>
    <row r="29" spans="1:8" x14ac:dyDescent="0.25">
      <c r="A29" s="9" t="s">
        <v>67</v>
      </c>
      <c r="B29" s="11">
        <v>303</v>
      </c>
      <c r="C29" s="12" t="s">
        <v>37</v>
      </c>
      <c r="D29" s="12" t="s">
        <v>41</v>
      </c>
      <c r="E29" s="5" t="s">
        <v>68</v>
      </c>
      <c r="F29" s="6"/>
      <c r="G29" s="15">
        <f>SUM(G30+G37)+G40</f>
        <v>8625.409999999998</v>
      </c>
      <c r="H29" s="15">
        <f>SUM(H30+H37)</f>
        <v>6775.2020000000002</v>
      </c>
    </row>
    <row r="30" spans="1:8" ht="31.5" x14ac:dyDescent="0.25">
      <c r="A30" s="10" t="s">
        <v>52</v>
      </c>
      <c r="B30" s="11">
        <v>303</v>
      </c>
      <c r="C30" s="12" t="s">
        <v>37</v>
      </c>
      <c r="D30" s="12" t="s">
        <v>41</v>
      </c>
      <c r="E30" s="5" t="s">
        <v>69</v>
      </c>
      <c r="F30" s="6"/>
      <c r="G30" s="15">
        <f>SUM(G31+G33+G35)</f>
        <v>6790.3099999999995</v>
      </c>
      <c r="H30" s="15">
        <f>SUM(H31+H33+H35)</f>
        <v>5045.902</v>
      </c>
    </row>
    <row r="31" spans="1:8" ht="78.75" x14ac:dyDescent="0.25">
      <c r="A31" s="10" t="s">
        <v>13</v>
      </c>
      <c r="B31" s="11">
        <v>303</v>
      </c>
      <c r="C31" s="12" t="s">
        <v>37</v>
      </c>
      <c r="D31" s="12" t="s">
        <v>41</v>
      </c>
      <c r="E31" s="5" t="s">
        <v>69</v>
      </c>
      <c r="F31" s="6">
        <v>100</v>
      </c>
      <c r="G31" s="15">
        <f>SUM(G32)</f>
        <v>5438.2</v>
      </c>
      <c r="H31" s="15">
        <f>SUM(H32)</f>
        <v>3961.8</v>
      </c>
    </row>
    <row r="32" spans="1:8" ht="31.5" x14ac:dyDescent="0.25">
      <c r="A32" s="10" t="s">
        <v>14</v>
      </c>
      <c r="B32" s="11">
        <v>303</v>
      </c>
      <c r="C32" s="12" t="s">
        <v>37</v>
      </c>
      <c r="D32" s="12" t="s">
        <v>41</v>
      </c>
      <c r="E32" s="5" t="s">
        <v>69</v>
      </c>
      <c r="F32" s="6">
        <v>120</v>
      </c>
      <c r="G32" s="15">
        <v>5438.2</v>
      </c>
      <c r="H32" s="15">
        <v>3961.8</v>
      </c>
    </row>
    <row r="33" spans="1:9" ht="31.5" x14ac:dyDescent="0.25">
      <c r="A33" s="10" t="s">
        <v>32</v>
      </c>
      <c r="B33" s="11">
        <v>303</v>
      </c>
      <c r="C33" s="12" t="s">
        <v>37</v>
      </c>
      <c r="D33" s="12" t="s">
        <v>41</v>
      </c>
      <c r="E33" s="5" t="s">
        <v>69</v>
      </c>
      <c r="F33" s="6">
        <v>200</v>
      </c>
      <c r="G33" s="15">
        <f>SUM(G34)</f>
        <v>1346.508</v>
      </c>
      <c r="H33" s="15">
        <f>SUM(H34)</f>
        <v>1078.5</v>
      </c>
    </row>
    <row r="34" spans="1:9" ht="47.25" x14ac:dyDescent="0.25">
      <c r="A34" s="10" t="s">
        <v>31</v>
      </c>
      <c r="B34" s="11">
        <v>303</v>
      </c>
      <c r="C34" s="12" t="s">
        <v>37</v>
      </c>
      <c r="D34" s="12" t="s">
        <v>41</v>
      </c>
      <c r="E34" s="5" t="s">
        <v>69</v>
      </c>
      <c r="F34" s="6">
        <v>240</v>
      </c>
      <c r="G34" s="15">
        <f>1246.51+100-0.002</f>
        <v>1346.508</v>
      </c>
      <c r="H34" s="15">
        <v>1078.5</v>
      </c>
    </row>
    <row r="35" spans="1:9" x14ac:dyDescent="0.25">
      <c r="A35" s="10" t="s">
        <v>15</v>
      </c>
      <c r="B35" s="11">
        <v>303</v>
      </c>
      <c r="C35" s="12" t="s">
        <v>37</v>
      </c>
      <c r="D35" s="12" t="s">
        <v>41</v>
      </c>
      <c r="E35" s="5" t="s">
        <v>69</v>
      </c>
      <c r="F35" s="6">
        <v>800</v>
      </c>
      <c r="G35" s="15">
        <f>G36</f>
        <v>5.6019999999999994</v>
      </c>
      <c r="H35" s="15">
        <f>H36</f>
        <v>5.6019999999999994</v>
      </c>
    </row>
    <row r="36" spans="1:9" x14ac:dyDescent="0.25">
      <c r="A36" s="10" t="s">
        <v>16</v>
      </c>
      <c r="B36" s="11">
        <v>303</v>
      </c>
      <c r="C36" s="12" t="s">
        <v>37</v>
      </c>
      <c r="D36" s="12" t="s">
        <v>41</v>
      </c>
      <c r="E36" s="5" t="s">
        <v>69</v>
      </c>
      <c r="F36" s="6">
        <v>850</v>
      </c>
      <c r="G36" s="15">
        <f>5.6+0.002</f>
        <v>5.6019999999999994</v>
      </c>
      <c r="H36" s="15">
        <f>5.6+0.002</f>
        <v>5.6019999999999994</v>
      </c>
    </row>
    <row r="37" spans="1:9" ht="78.75" x14ac:dyDescent="0.25">
      <c r="A37" s="10" t="s">
        <v>70</v>
      </c>
      <c r="B37" s="11">
        <v>303</v>
      </c>
      <c r="C37" s="12" t="s">
        <v>37</v>
      </c>
      <c r="D37" s="12" t="s">
        <v>41</v>
      </c>
      <c r="E37" s="5" t="s">
        <v>71</v>
      </c>
      <c r="F37" s="6"/>
      <c r="G37" s="15">
        <f t="shared" ref="G37:H38" si="2">SUM(G38)</f>
        <v>1729.3</v>
      </c>
      <c r="H37" s="15">
        <f t="shared" si="2"/>
        <v>1729.3</v>
      </c>
    </row>
    <row r="38" spans="1:9" ht="78.75" x14ac:dyDescent="0.25">
      <c r="A38" s="10" t="s">
        <v>13</v>
      </c>
      <c r="B38" s="11">
        <v>303</v>
      </c>
      <c r="C38" s="12" t="s">
        <v>37</v>
      </c>
      <c r="D38" s="12" t="s">
        <v>41</v>
      </c>
      <c r="E38" s="5" t="s">
        <v>71</v>
      </c>
      <c r="F38" s="6">
        <v>100</v>
      </c>
      <c r="G38" s="15">
        <f t="shared" si="2"/>
        <v>1729.3</v>
      </c>
      <c r="H38" s="15">
        <f t="shared" si="2"/>
        <v>1729.3</v>
      </c>
    </row>
    <row r="39" spans="1:9" ht="31.5" x14ac:dyDescent="0.25">
      <c r="A39" s="10" t="s">
        <v>72</v>
      </c>
      <c r="B39" s="11">
        <v>303</v>
      </c>
      <c r="C39" s="12" t="s">
        <v>37</v>
      </c>
      <c r="D39" s="12" t="s">
        <v>41</v>
      </c>
      <c r="E39" s="5" t="s">
        <v>71</v>
      </c>
      <c r="F39" s="6">
        <v>120</v>
      </c>
      <c r="G39" s="15">
        <v>1729.3</v>
      </c>
      <c r="H39" s="15">
        <v>1729.3</v>
      </c>
    </row>
    <row r="40" spans="1:9" ht="63" x14ac:dyDescent="0.25">
      <c r="A40" s="23" t="s">
        <v>188</v>
      </c>
      <c r="B40" s="11">
        <v>303</v>
      </c>
      <c r="C40" s="12" t="s">
        <v>37</v>
      </c>
      <c r="D40" s="12" t="s">
        <v>41</v>
      </c>
      <c r="E40" s="5" t="s">
        <v>187</v>
      </c>
      <c r="F40" s="6"/>
      <c r="G40" s="15">
        <v>105.8</v>
      </c>
      <c r="H40" s="15">
        <v>0</v>
      </c>
    </row>
    <row r="41" spans="1:9" ht="78.75" x14ac:dyDescent="0.25">
      <c r="A41" s="23" t="s">
        <v>189</v>
      </c>
      <c r="B41" s="11">
        <v>303</v>
      </c>
      <c r="C41" s="12" t="s">
        <v>37</v>
      </c>
      <c r="D41" s="12" t="s">
        <v>41</v>
      </c>
      <c r="E41" s="5" t="s">
        <v>187</v>
      </c>
      <c r="F41" s="6">
        <v>100</v>
      </c>
      <c r="G41" s="15">
        <v>105.8</v>
      </c>
      <c r="H41" s="15">
        <v>0</v>
      </c>
    </row>
    <row r="42" spans="1:9" ht="31.5" x14ac:dyDescent="0.25">
      <c r="A42" s="23" t="s">
        <v>14</v>
      </c>
      <c r="B42" s="11"/>
      <c r="C42" s="12"/>
      <c r="D42" s="12"/>
      <c r="E42" s="5" t="s">
        <v>187</v>
      </c>
      <c r="F42" s="6">
        <v>120</v>
      </c>
      <c r="G42" s="15">
        <v>105.8</v>
      </c>
      <c r="H42" s="15">
        <v>0</v>
      </c>
    </row>
    <row r="43" spans="1:9" ht="31.5" x14ac:dyDescent="0.25">
      <c r="A43" s="10" t="s">
        <v>73</v>
      </c>
      <c r="B43" s="11">
        <v>303</v>
      </c>
      <c r="C43" s="12" t="s">
        <v>37</v>
      </c>
      <c r="D43" s="12" t="s">
        <v>41</v>
      </c>
      <c r="E43" s="5" t="s">
        <v>74</v>
      </c>
      <c r="F43" s="6"/>
      <c r="G43" s="15">
        <f t="shared" ref="G43:H46" si="3">SUM(G44)</f>
        <v>87.5</v>
      </c>
      <c r="H43" s="15">
        <f t="shared" si="3"/>
        <v>87.5</v>
      </c>
      <c r="I43" s="3"/>
    </row>
    <row r="44" spans="1:9" ht="78.75" x14ac:dyDescent="0.25">
      <c r="A44" s="10" t="s">
        <v>75</v>
      </c>
      <c r="B44" s="11">
        <v>303</v>
      </c>
      <c r="C44" s="12" t="s">
        <v>37</v>
      </c>
      <c r="D44" s="12" t="s">
        <v>41</v>
      </c>
      <c r="E44" s="5" t="s">
        <v>76</v>
      </c>
      <c r="F44" s="22"/>
      <c r="G44" s="16">
        <f t="shared" si="3"/>
        <v>87.5</v>
      </c>
      <c r="H44" s="16">
        <f t="shared" si="3"/>
        <v>87.5</v>
      </c>
    </row>
    <row r="45" spans="1:9" ht="31.5" x14ac:dyDescent="0.25">
      <c r="A45" s="10" t="s">
        <v>23</v>
      </c>
      <c r="B45" s="11">
        <v>303</v>
      </c>
      <c r="C45" s="12" t="s">
        <v>37</v>
      </c>
      <c r="D45" s="12" t="s">
        <v>41</v>
      </c>
      <c r="E45" s="5" t="s">
        <v>160</v>
      </c>
      <c r="F45" s="22"/>
      <c r="G45" s="16">
        <f t="shared" si="3"/>
        <v>87.5</v>
      </c>
      <c r="H45" s="16">
        <f t="shared" si="3"/>
        <v>87.5</v>
      </c>
    </row>
    <row r="46" spans="1:9" ht="31.5" x14ac:dyDescent="0.25">
      <c r="A46" s="10" t="s">
        <v>32</v>
      </c>
      <c r="B46" s="11">
        <v>303</v>
      </c>
      <c r="C46" s="12" t="s">
        <v>37</v>
      </c>
      <c r="D46" s="12" t="s">
        <v>41</v>
      </c>
      <c r="E46" s="5" t="s">
        <v>160</v>
      </c>
      <c r="F46" s="22">
        <v>200</v>
      </c>
      <c r="G46" s="16">
        <f t="shared" si="3"/>
        <v>87.5</v>
      </c>
      <c r="H46" s="16">
        <f t="shared" si="3"/>
        <v>87.5</v>
      </c>
    </row>
    <row r="47" spans="1:9" ht="47.25" x14ac:dyDescent="0.25">
      <c r="A47" s="10" t="s">
        <v>31</v>
      </c>
      <c r="B47" s="11">
        <v>303</v>
      </c>
      <c r="C47" s="12" t="s">
        <v>37</v>
      </c>
      <c r="D47" s="12" t="s">
        <v>41</v>
      </c>
      <c r="E47" s="5" t="s">
        <v>160</v>
      </c>
      <c r="F47" s="22">
        <v>240</v>
      </c>
      <c r="G47" s="16">
        <v>87.5</v>
      </c>
      <c r="H47" s="16">
        <v>87.5</v>
      </c>
    </row>
    <row r="48" spans="1:9" ht="47.25" x14ac:dyDescent="0.25">
      <c r="A48" s="9" t="s">
        <v>24</v>
      </c>
      <c r="B48" s="11">
        <v>303</v>
      </c>
      <c r="C48" s="12" t="s">
        <v>37</v>
      </c>
      <c r="D48" s="12" t="s">
        <v>42</v>
      </c>
      <c r="E48" s="5"/>
      <c r="F48" s="22"/>
      <c r="G48" s="16">
        <f t="shared" ref="G48:H52" si="4">G49</f>
        <v>54.7</v>
      </c>
      <c r="H48" s="16">
        <f t="shared" si="4"/>
        <v>54.7</v>
      </c>
    </row>
    <row r="49" spans="1:8" ht="47.25" x14ac:dyDescent="0.25">
      <c r="A49" s="10" t="s">
        <v>77</v>
      </c>
      <c r="B49" s="11">
        <v>303</v>
      </c>
      <c r="C49" s="12" t="s">
        <v>37</v>
      </c>
      <c r="D49" s="12" t="s">
        <v>42</v>
      </c>
      <c r="E49" s="5" t="s">
        <v>78</v>
      </c>
      <c r="F49" s="22"/>
      <c r="G49" s="16">
        <f t="shared" si="4"/>
        <v>54.7</v>
      </c>
      <c r="H49" s="16">
        <f t="shared" si="4"/>
        <v>54.7</v>
      </c>
    </row>
    <row r="50" spans="1:8" ht="63" x14ac:dyDescent="0.25">
      <c r="A50" s="18" t="s">
        <v>79</v>
      </c>
      <c r="B50" s="11">
        <v>303</v>
      </c>
      <c r="C50" s="12" t="s">
        <v>37</v>
      </c>
      <c r="D50" s="12" t="s">
        <v>42</v>
      </c>
      <c r="E50" s="5" t="s">
        <v>80</v>
      </c>
      <c r="F50" s="22"/>
      <c r="G50" s="16">
        <f t="shared" si="4"/>
        <v>54.7</v>
      </c>
      <c r="H50" s="16">
        <f t="shared" si="4"/>
        <v>54.7</v>
      </c>
    </row>
    <row r="51" spans="1:8" ht="78.75" x14ac:dyDescent="0.25">
      <c r="A51" s="10" t="s">
        <v>81</v>
      </c>
      <c r="B51" s="11">
        <v>303</v>
      </c>
      <c r="C51" s="12" t="s">
        <v>37</v>
      </c>
      <c r="D51" s="12" t="s">
        <v>42</v>
      </c>
      <c r="E51" s="5" t="s">
        <v>82</v>
      </c>
      <c r="F51" s="22"/>
      <c r="G51" s="16">
        <f t="shared" si="4"/>
        <v>54.7</v>
      </c>
      <c r="H51" s="16">
        <f t="shared" si="4"/>
        <v>54.7</v>
      </c>
    </row>
    <row r="52" spans="1:8" x14ac:dyDescent="0.25">
      <c r="A52" s="10" t="s">
        <v>7</v>
      </c>
      <c r="B52" s="11">
        <v>303</v>
      </c>
      <c r="C52" s="12" t="s">
        <v>37</v>
      </c>
      <c r="D52" s="12" t="s">
        <v>42</v>
      </c>
      <c r="E52" s="5" t="s">
        <v>82</v>
      </c>
      <c r="F52" s="22">
        <v>500</v>
      </c>
      <c r="G52" s="16">
        <f t="shared" si="4"/>
        <v>54.7</v>
      </c>
      <c r="H52" s="16">
        <f t="shared" si="4"/>
        <v>54.7</v>
      </c>
    </row>
    <row r="53" spans="1:8" x14ac:dyDescent="0.25">
      <c r="A53" s="10" t="s">
        <v>18</v>
      </c>
      <c r="B53" s="11">
        <v>303</v>
      </c>
      <c r="C53" s="12" t="s">
        <v>37</v>
      </c>
      <c r="D53" s="12" t="s">
        <v>42</v>
      </c>
      <c r="E53" s="5" t="s">
        <v>82</v>
      </c>
      <c r="F53" s="22">
        <v>540</v>
      </c>
      <c r="G53" s="16">
        <v>54.7</v>
      </c>
      <c r="H53" s="16">
        <v>54.7</v>
      </c>
    </row>
    <row r="54" spans="1:8" x14ac:dyDescent="0.25">
      <c r="A54" s="10" t="s">
        <v>25</v>
      </c>
      <c r="B54" s="11">
        <v>303</v>
      </c>
      <c r="C54" s="12" t="s">
        <v>37</v>
      </c>
      <c r="D54" s="12" t="s">
        <v>43</v>
      </c>
      <c r="E54" s="5"/>
      <c r="F54" s="22"/>
      <c r="G54" s="16">
        <f t="shared" ref="G54:H58" si="5">G55</f>
        <v>0</v>
      </c>
      <c r="H54" s="16">
        <f t="shared" si="5"/>
        <v>0</v>
      </c>
    </row>
    <row r="55" spans="1:8" x14ac:dyDescent="0.25">
      <c r="A55" s="10" t="s">
        <v>25</v>
      </c>
      <c r="B55" s="11">
        <v>303</v>
      </c>
      <c r="C55" s="12" t="s">
        <v>37</v>
      </c>
      <c r="D55" s="12" t="s">
        <v>43</v>
      </c>
      <c r="E55" s="5" t="s">
        <v>83</v>
      </c>
      <c r="F55" s="22"/>
      <c r="G55" s="16">
        <f t="shared" si="5"/>
        <v>0</v>
      </c>
      <c r="H55" s="16">
        <f t="shared" si="5"/>
        <v>0</v>
      </c>
    </row>
    <row r="56" spans="1:8" ht="31.5" x14ac:dyDescent="0.25">
      <c r="A56" s="10" t="s">
        <v>84</v>
      </c>
      <c r="B56" s="11">
        <v>303</v>
      </c>
      <c r="C56" s="12" t="s">
        <v>37</v>
      </c>
      <c r="D56" s="12" t="s">
        <v>43</v>
      </c>
      <c r="E56" s="5" t="s">
        <v>85</v>
      </c>
      <c r="F56" s="22"/>
      <c r="G56" s="16">
        <f t="shared" si="5"/>
        <v>0</v>
      </c>
      <c r="H56" s="16">
        <f t="shared" si="5"/>
        <v>0</v>
      </c>
    </row>
    <row r="57" spans="1:8" ht="31.5" x14ac:dyDescent="0.25">
      <c r="A57" s="10" t="s">
        <v>84</v>
      </c>
      <c r="B57" s="11">
        <v>303</v>
      </c>
      <c r="C57" s="12" t="s">
        <v>37</v>
      </c>
      <c r="D57" s="12" t="s">
        <v>43</v>
      </c>
      <c r="E57" s="5" t="s">
        <v>86</v>
      </c>
      <c r="F57" s="22"/>
      <c r="G57" s="16">
        <f t="shared" si="5"/>
        <v>0</v>
      </c>
      <c r="H57" s="16">
        <f t="shared" si="5"/>
        <v>0</v>
      </c>
    </row>
    <row r="58" spans="1:8" x14ac:dyDescent="0.25">
      <c r="A58" s="10" t="s">
        <v>15</v>
      </c>
      <c r="B58" s="11">
        <v>303</v>
      </c>
      <c r="C58" s="12" t="s">
        <v>37</v>
      </c>
      <c r="D58" s="12" t="s">
        <v>43</v>
      </c>
      <c r="E58" s="5" t="s">
        <v>86</v>
      </c>
      <c r="F58" s="22">
        <v>800</v>
      </c>
      <c r="G58" s="16">
        <f t="shared" si="5"/>
        <v>0</v>
      </c>
      <c r="H58" s="16">
        <f t="shared" si="5"/>
        <v>0</v>
      </c>
    </row>
    <row r="59" spans="1:8" x14ac:dyDescent="0.25">
      <c r="A59" s="10" t="s">
        <v>26</v>
      </c>
      <c r="B59" s="11">
        <v>303</v>
      </c>
      <c r="C59" s="12" t="s">
        <v>37</v>
      </c>
      <c r="D59" s="12" t="s">
        <v>43</v>
      </c>
      <c r="E59" s="5" t="s">
        <v>86</v>
      </c>
      <c r="F59" s="22">
        <v>870</v>
      </c>
      <c r="G59" s="16">
        <v>0</v>
      </c>
      <c r="H59" s="16">
        <v>0</v>
      </c>
    </row>
    <row r="60" spans="1:8" x14ac:dyDescent="0.25">
      <c r="A60" s="10" t="s">
        <v>5</v>
      </c>
      <c r="B60" s="11">
        <v>303</v>
      </c>
      <c r="C60" s="12" t="s">
        <v>37</v>
      </c>
      <c r="D60" s="12" t="s">
        <v>44</v>
      </c>
      <c r="E60" s="5"/>
      <c r="F60" s="22"/>
      <c r="G60" s="16">
        <f>SUM(G61)</f>
        <v>818.9</v>
      </c>
      <c r="H60" s="16">
        <f>SUM(H61)</f>
        <v>818.9</v>
      </c>
    </row>
    <row r="61" spans="1:8" ht="31.5" x14ac:dyDescent="0.25">
      <c r="A61" s="9" t="s">
        <v>87</v>
      </c>
      <c r="B61" s="11">
        <v>303</v>
      </c>
      <c r="C61" s="12" t="s">
        <v>37</v>
      </c>
      <c r="D61" s="12" t="s">
        <v>44</v>
      </c>
      <c r="E61" s="5" t="s">
        <v>88</v>
      </c>
      <c r="F61" s="22"/>
      <c r="G61" s="16">
        <f>SUM(G65+G62+G68)</f>
        <v>818.9</v>
      </c>
      <c r="H61" s="16">
        <f>SUM(H65+H62+H68)</f>
        <v>818.9</v>
      </c>
    </row>
    <row r="62" spans="1:8" x14ac:dyDescent="0.25">
      <c r="A62" s="9" t="s">
        <v>173</v>
      </c>
      <c r="B62" s="11">
        <v>303</v>
      </c>
      <c r="C62" s="12" t="s">
        <v>37</v>
      </c>
      <c r="D62" s="12" t="s">
        <v>44</v>
      </c>
      <c r="E62" s="5" t="s">
        <v>172</v>
      </c>
      <c r="F62" s="22"/>
      <c r="G62" s="16">
        <f>G63</f>
        <v>725.5</v>
      </c>
      <c r="H62" s="16">
        <f>H63</f>
        <v>725.5</v>
      </c>
    </row>
    <row r="63" spans="1:8" ht="31.5" x14ac:dyDescent="0.25">
      <c r="A63" s="10" t="s">
        <v>32</v>
      </c>
      <c r="B63" s="11">
        <v>303</v>
      </c>
      <c r="C63" s="12" t="s">
        <v>37</v>
      </c>
      <c r="D63" s="12" t="s">
        <v>44</v>
      </c>
      <c r="E63" s="5" t="s">
        <v>172</v>
      </c>
      <c r="F63" s="22">
        <v>200</v>
      </c>
      <c r="G63" s="16">
        <f>G64</f>
        <v>725.5</v>
      </c>
      <c r="H63" s="16">
        <f>H64</f>
        <v>725.5</v>
      </c>
    </row>
    <row r="64" spans="1:8" ht="47.25" x14ac:dyDescent="0.25">
      <c r="A64" s="10" t="s">
        <v>31</v>
      </c>
      <c r="B64" s="11">
        <v>303</v>
      </c>
      <c r="C64" s="12" t="s">
        <v>37</v>
      </c>
      <c r="D64" s="12" t="s">
        <v>44</v>
      </c>
      <c r="E64" s="5" t="s">
        <v>172</v>
      </c>
      <c r="F64" s="22">
        <v>240</v>
      </c>
      <c r="G64" s="16">
        <v>725.5</v>
      </c>
      <c r="H64" s="16">
        <v>725.5</v>
      </c>
    </row>
    <row r="65" spans="1:8" ht="31.5" x14ac:dyDescent="0.25">
      <c r="A65" s="9" t="s">
        <v>89</v>
      </c>
      <c r="B65" s="11">
        <v>303</v>
      </c>
      <c r="C65" s="12" t="s">
        <v>37</v>
      </c>
      <c r="D65" s="12" t="s">
        <v>44</v>
      </c>
      <c r="E65" s="5" t="s">
        <v>90</v>
      </c>
      <c r="F65" s="22"/>
      <c r="G65" s="16">
        <f>G66</f>
        <v>0</v>
      </c>
      <c r="H65" s="16">
        <f>H66</f>
        <v>0</v>
      </c>
    </row>
    <row r="66" spans="1:8" x14ac:dyDescent="0.25">
      <c r="A66" s="9" t="s">
        <v>15</v>
      </c>
      <c r="B66" s="11">
        <v>303</v>
      </c>
      <c r="C66" s="12" t="s">
        <v>37</v>
      </c>
      <c r="D66" s="12" t="s">
        <v>44</v>
      </c>
      <c r="E66" s="5" t="s">
        <v>90</v>
      </c>
      <c r="F66" s="22">
        <v>800</v>
      </c>
      <c r="G66" s="16">
        <f>G67</f>
        <v>0</v>
      </c>
      <c r="H66" s="16">
        <f>H67</f>
        <v>0</v>
      </c>
    </row>
    <row r="67" spans="1:8" x14ac:dyDescent="0.25">
      <c r="A67" s="10" t="s">
        <v>26</v>
      </c>
      <c r="B67" s="11">
        <v>303</v>
      </c>
      <c r="C67" s="12" t="s">
        <v>37</v>
      </c>
      <c r="D67" s="12" t="s">
        <v>44</v>
      </c>
      <c r="E67" s="5" t="s">
        <v>90</v>
      </c>
      <c r="F67" s="22">
        <v>870</v>
      </c>
      <c r="G67" s="16">
        <v>0</v>
      </c>
      <c r="H67" s="16">
        <v>0</v>
      </c>
    </row>
    <row r="68" spans="1:8" ht="31.5" x14ac:dyDescent="0.25">
      <c r="A68" s="10" t="s">
        <v>149</v>
      </c>
      <c r="B68" s="11">
        <v>303</v>
      </c>
      <c r="C68" s="12" t="s">
        <v>37</v>
      </c>
      <c r="D68" s="12" t="s">
        <v>44</v>
      </c>
      <c r="E68" s="5" t="s">
        <v>150</v>
      </c>
      <c r="F68" s="22"/>
      <c r="G68" s="16">
        <f>G69</f>
        <v>93.4</v>
      </c>
      <c r="H68" s="16">
        <f>H69</f>
        <v>93.4</v>
      </c>
    </row>
    <row r="69" spans="1:8" ht="31.5" x14ac:dyDescent="0.25">
      <c r="A69" s="10" t="s">
        <v>32</v>
      </c>
      <c r="B69" s="11">
        <v>303</v>
      </c>
      <c r="C69" s="12" t="s">
        <v>37</v>
      </c>
      <c r="D69" s="12" t="s">
        <v>44</v>
      </c>
      <c r="E69" s="5" t="s">
        <v>150</v>
      </c>
      <c r="F69" s="22">
        <v>200</v>
      </c>
      <c r="G69" s="16">
        <f>G70</f>
        <v>93.4</v>
      </c>
      <c r="H69" s="16">
        <f>H70</f>
        <v>93.4</v>
      </c>
    </row>
    <row r="70" spans="1:8" ht="47.25" x14ac:dyDescent="0.25">
      <c r="A70" s="10" t="s">
        <v>31</v>
      </c>
      <c r="B70" s="11">
        <v>303</v>
      </c>
      <c r="C70" s="12" t="s">
        <v>37</v>
      </c>
      <c r="D70" s="12" t="s">
        <v>44</v>
      </c>
      <c r="E70" s="5" t="s">
        <v>150</v>
      </c>
      <c r="F70" s="22">
        <v>240</v>
      </c>
      <c r="G70" s="16">
        <v>93.4</v>
      </c>
      <c r="H70" s="16">
        <v>93.4</v>
      </c>
    </row>
    <row r="71" spans="1:8" x14ac:dyDescent="0.25">
      <c r="A71" s="10" t="s">
        <v>27</v>
      </c>
      <c r="B71" s="11">
        <v>303</v>
      </c>
      <c r="C71" s="12" t="s">
        <v>39</v>
      </c>
      <c r="D71" s="12" t="s">
        <v>38</v>
      </c>
      <c r="E71" s="5"/>
      <c r="F71" s="22"/>
      <c r="G71" s="16">
        <f>SUM(G74)</f>
        <v>504.65150999999997</v>
      </c>
      <c r="H71" s="16">
        <f>SUM(H74)</f>
        <v>504.65150999999997</v>
      </c>
    </row>
    <row r="72" spans="1:8" x14ac:dyDescent="0.25">
      <c r="A72" s="10" t="s">
        <v>28</v>
      </c>
      <c r="B72" s="11">
        <v>303</v>
      </c>
      <c r="C72" s="12" t="s">
        <v>39</v>
      </c>
      <c r="D72" s="12" t="s">
        <v>40</v>
      </c>
      <c r="E72" s="5"/>
      <c r="F72" s="22"/>
      <c r="G72" s="16">
        <f>SUM(G73)</f>
        <v>504.65150999999997</v>
      </c>
      <c r="H72" s="16">
        <f>SUM(H73)</f>
        <v>504.65150999999997</v>
      </c>
    </row>
    <row r="73" spans="1:8" ht="31.5" x14ac:dyDescent="0.25">
      <c r="A73" s="19" t="s">
        <v>91</v>
      </c>
      <c r="B73" s="11">
        <v>303</v>
      </c>
      <c r="C73" s="12" t="s">
        <v>39</v>
      </c>
      <c r="D73" s="12" t="s">
        <v>40</v>
      </c>
      <c r="E73" s="5" t="s">
        <v>92</v>
      </c>
      <c r="F73" s="22"/>
      <c r="G73" s="16">
        <f>SUM(G74)</f>
        <v>504.65150999999997</v>
      </c>
      <c r="H73" s="16">
        <f>SUM(H74)</f>
        <v>504.65150999999997</v>
      </c>
    </row>
    <row r="74" spans="1:8" ht="47.25" x14ac:dyDescent="0.25">
      <c r="A74" s="9" t="s">
        <v>93</v>
      </c>
      <c r="B74" s="11">
        <v>303</v>
      </c>
      <c r="C74" s="12" t="s">
        <v>39</v>
      </c>
      <c r="D74" s="12" t="s">
        <v>40</v>
      </c>
      <c r="E74" s="20" t="s">
        <v>94</v>
      </c>
      <c r="F74" s="6"/>
      <c r="G74" s="15">
        <f>G75</f>
        <v>504.65150999999997</v>
      </c>
      <c r="H74" s="15">
        <f>H75</f>
        <v>504.65150999999997</v>
      </c>
    </row>
    <row r="75" spans="1:8" ht="47.25" x14ac:dyDescent="0.25">
      <c r="A75" s="9" t="s">
        <v>95</v>
      </c>
      <c r="B75" s="11">
        <v>303</v>
      </c>
      <c r="C75" s="12" t="s">
        <v>39</v>
      </c>
      <c r="D75" s="12" t="s">
        <v>40</v>
      </c>
      <c r="E75" s="20" t="s">
        <v>96</v>
      </c>
      <c r="F75" s="6"/>
      <c r="G75" s="15">
        <f>SUM(G76+G78)</f>
        <v>504.65150999999997</v>
      </c>
      <c r="H75" s="15">
        <f>SUM(H76+H78)</f>
        <v>504.65150999999997</v>
      </c>
    </row>
    <row r="76" spans="1:8" ht="78.75" x14ac:dyDescent="0.25">
      <c r="A76" s="10" t="s">
        <v>13</v>
      </c>
      <c r="B76" s="11">
        <v>303</v>
      </c>
      <c r="C76" s="12" t="s">
        <v>39</v>
      </c>
      <c r="D76" s="12" t="s">
        <v>40</v>
      </c>
      <c r="E76" s="20" t="s">
        <v>96</v>
      </c>
      <c r="F76" s="6">
        <v>100</v>
      </c>
      <c r="G76" s="15">
        <f>G77</f>
        <v>487.89150999999998</v>
      </c>
      <c r="H76" s="15">
        <f>H77</f>
        <v>487.89150999999998</v>
      </c>
    </row>
    <row r="77" spans="1:8" ht="31.5" x14ac:dyDescent="0.25">
      <c r="A77" s="10" t="s">
        <v>14</v>
      </c>
      <c r="B77" s="11">
        <v>303</v>
      </c>
      <c r="C77" s="12" t="s">
        <v>39</v>
      </c>
      <c r="D77" s="12" t="s">
        <v>40</v>
      </c>
      <c r="E77" s="20" t="s">
        <v>96</v>
      </c>
      <c r="F77" s="6">
        <v>120</v>
      </c>
      <c r="G77" s="15">
        <f>445.57184+7.57475+34.74492</f>
        <v>487.89150999999998</v>
      </c>
      <c r="H77" s="15">
        <f>445.57184+7.57475+34.74492</f>
        <v>487.89150999999998</v>
      </c>
    </row>
    <row r="78" spans="1:8" ht="31.5" x14ac:dyDescent="0.25">
      <c r="A78" s="10" t="s">
        <v>32</v>
      </c>
      <c r="B78" s="11">
        <v>303</v>
      </c>
      <c r="C78" s="12" t="s">
        <v>39</v>
      </c>
      <c r="D78" s="12" t="s">
        <v>40</v>
      </c>
      <c r="E78" s="20" t="s">
        <v>96</v>
      </c>
      <c r="F78" s="22">
        <v>200</v>
      </c>
      <c r="G78" s="16">
        <f>G79</f>
        <v>16.759999999999998</v>
      </c>
      <c r="H78" s="16">
        <f>H79</f>
        <v>16.759999999999998</v>
      </c>
    </row>
    <row r="79" spans="1:8" ht="47.25" x14ac:dyDescent="0.25">
      <c r="A79" s="10" t="s">
        <v>31</v>
      </c>
      <c r="B79" s="11">
        <v>303</v>
      </c>
      <c r="C79" s="12" t="s">
        <v>39</v>
      </c>
      <c r="D79" s="12" t="s">
        <v>40</v>
      </c>
      <c r="E79" s="20" t="s">
        <v>96</v>
      </c>
      <c r="F79" s="22">
        <v>240</v>
      </c>
      <c r="G79" s="16">
        <f>51.50492-34.74492</f>
        <v>16.759999999999998</v>
      </c>
      <c r="H79" s="16">
        <f>51.50492-34.74492</f>
        <v>16.759999999999998</v>
      </c>
    </row>
    <row r="80" spans="1:8" ht="31.5" x14ac:dyDescent="0.25">
      <c r="A80" s="10" t="s">
        <v>35</v>
      </c>
      <c r="B80" s="11">
        <v>303</v>
      </c>
      <c r="C80" s="12" t="s">
        <v>40</v>
      </c>
      <c r="D80" s="12" t="s">
        <v>38</v>
      </c>
      <c r="E80" s="5"/>
      <c r="F80" s="22"/>
      <c r="G80" s="16">
        <f>SUM(G81)</f>
        <v>719.4</v>
      </c>
      <c r="H80" s="16">
        <f>SUM(H81)</f>
        <v>599.29999999999995</v>
      </c>
    </row>
    <row r="81" spans="1:8" ht="47.25" x14ac:dyDescent="0.25">
      <c r="A81" s="10" t="s">
        <v>55</v>
      </c>
      <c r="B81" s="11">
        <v>303</v>
      </c>
      <c r="C81" s="12" t="s">
        <v>40</v>
      </c>
      <c r="D81" s="12" t="s">
        <v>45</v>
      </c>
      <c r="E81" s="5"/>
      <c r="F81" s="22"/>
      <c r="G81" s="16">
        <f>SUM(G82+G89)</f>
        <v>719.4</v>
      </c>
      <c r="H81" s="16">
        <f>SUM(H82+H89)</f>
        <v>599.29999999999995</v>
      </c>
    </row>
    <row r="82" spans="1:8" ht="78.75" x14ac:dyDescent="0.25">
      <c r="A82" s="10" t="s">
        <v>154</v>
      </c>
      <c r="B82" s="11">
        <v>303</v>
      </c>
      <c r="C82" s="12" t="s">
        <v>40</v>
      </c>
      <c r="D82" s="12" t="s">
        <v>45</v>
      </c>
      <c r="E82" s="5" t="s">
        <v>155</v>
      </c>
      <c r="F82" s="22"/>
      <c r="G82" s="15">
        <f>SUM(G83+G86)</f>
        <v>25.5</v>
      </c>
      <c r="H82" s="15">
        <f>SUM(H83+H86)</f>
        <v>0</v>
      </c>
    </row>
    <row r="83" spans="1:8" ht="47.25" x14ac:dyDescent="0.25">
      <c r="A83" s="10" t="s">
        <v>146</v>
      </c>
      <c r="B83" s="11">
        <v>303</v>
      </c>
      <c r="C83" s="12" t="s">
        <v>40</v>
      </c>
      <c r="D83" s="12" t="s">
        <v>45</v>
      </c>
      <c r="E83" s="5" t="s">
        <v>151</v>
      </c>
      <c r="F83" s="22"/>
      <c r="G83" s="16">
        <f t="shared" ref="G83:H84" si="6">G84</f>
        <v>0</v>
      </c>
      <c r="H83" s="16">
        <f t="shared" si="6"/>
        <v>0</v>
      </c>
    </row>
    <row r="84" spans="1:8" ht="31.5" x14ac:dyDescent="0.25">
      <c r="A84" s="10" t="s">
        <v>32</v>
      </c>
      <c r="B84" s="11">
        <v>303</v>
      </c>
      <c r="C84" s="12" t="s">
        <v>40</v>
      </c>
      <c r="D84" s="12" t="s">
        <v>45</v>
      </c>
      <c r="E84" s="5" t="s">
        <v>151</v>
      </c>
      <c r="F84" s="22">
        <v>200</v>
      </c>
      <c r="G84" s="16">
        <f t="shared" si="6"/>
        <v>0</v>
      </c>
      <c r="H84" s="16">
        <f t="shared" si="6"/>
        <v>0</v>
      </c>
    </row>
    <row r="85" spans="1:8" ht="47.25" x14ac:dyDescent="0.25">
      <c r="A85" s="10" t="s">
        <v>31</v>
      </c>
      <c r="B85" s="11">
        <v>303</v>
      </c>
      <c r="C85" s="12" t="s">
        <v>40</v>
      </c>
      <c r="D85" s="12" t="s">
        <v>45</v>
      </c>
      <c r="E85" s="5" t="s">
        <v>151</v>
      </c>
      <c r="F85" s="22">
        <v>240</v>
      </c>
      <c r="G85" s="16">
        <v>0</v>
      </c>
      <c r="H85" s="16">
        <v>0</v>
      </c>
    </row>
    <row r="86" spans="1:8" ht="63" x14ac:dyDescent="0.25">
      <c r="A86" s="10" t="s">
        <v>153</v>
      </c>
      <c r="B86" s="11">
        <v>303</v>
      </c>
      <c r="C86" s="12" t="s">
        <v>40</v>
      </c>
      <c r="D86" s="12" t="s">
        <v>45</v>
      </c>
      <c r="E86" s="5" t="s">
        <v>152</v>
      </c>
      <c r="F86" s="22"/>
      <c r="G86" s="16">
        <f t="shared" ref="G86:G87" si="7">G87</f>
        <v>25.5</v>
      </c>
      <c r="H86" s="16">
        <v>0</v>
      </c>
    </row>
    <row r="87" spans="1:8" ht="31.5" x14ac:dyDescent="0.25">
      <c r="A87" s="10" t="s">
        <v>32</v>
      </c>
      <c r="B87" s="11">
        <v>303</v>
      </c>
      <c r="C87" s="12" t="s">
        <v>40</v>
      </c>
      <c r="D87" s="12" t="s">
        <v>45</v>
      </c>
      <c r="E87" s="5" t="s">
        <v>152</v>
      </c>
      <c r="F87" s="22">
        <v>200</v>
      </c>
      <c r="G87" s="16">
        <f t="shared" si="7"/>
        <v>25.5</v>
      </c>
      <c r="H87" s="16">
        <v>0</v>
      </c>
    </row>
    <row r="88" spans="1:8" ht="47.25" x14ac:dyDescent="0.25">
      <c r="A88" s="10" t="s">
        <v>31</v>
      </c>
      <c r="B88" s="11">
        <v>303</v>
      </c>
      <c r="C88" s="12" t="s">
        <v>40</v>
      </c>
      <c r="D88" s="12" t="s">
        <v>45</v>
      </c>
      <c r="E88" s="5" t="s">
        <v>152</v>
      </c>
      <c r="F88" s="22">
        <v>240</v>
      </c>
      <c r="G88" s="16">
        <v>25.5</v>
      </c>
      <c r="H88" s="16">
        <v>0</v>
      </c>
    </row>
    <row r="89" spans="1:8" ht="31.5" x14ac:dyDescent="0.25">
      <c r="A89" s="21" t="s">
        <v>97</v>
      </c>
      <c r="B89" s="11">
        <v>303</v>
      </c>
      <c r="C89" s="12" t="s">
        <v>40</v>
      </c>
      <c r="D89" s="12" t="s">
        <v>45</v>
      </c>
      <c r="E89" s="5" t="s">
        <v>98</v>
      </c>
      <c r="F89" s="22"/>
      <c r="G89" s="16">
        <f>G90+G93</f>
        <v>693.9</v>
      </c>
      <c r="H89" s="16">
        <f>H90+H93</f>
        <v>599.29999999999995</v>
      </c>
    </row>
    <row r="90" spans="1:8" ht="31.5" x14ac:dyDescent="0.25">
      <c r="A90" s="9" t="s">
        <v>99</v>
      </c>
      <c r="B90" s="11">
        <v>303</v>
      </c>
      <c r="C90" s="12" t="s">
        <v>40</v>
      </c>
      <c r="D90" s="12" t="s">
        <v>45</v>
      </c>
      <c r="E90" s="5" t="s">
        <v>100</v>
      </c>
      <c r="F90" s="22"/>
      <c r="G90" s="16">
        <f>G91</f>
        <v>693.9</v>
      </c>
      <c r="H90" s="16">
        <f>H91</f>
        <v>599.29999999999995</v>
      </c>
    </row>
    <row r="91" spans="1:8" ht="31.5" x14ac:dyDescent="0.25">
      <c r="A91" s="10" t="s">
        <v>32</v>
      </c>
      <c r="B91" s="11">
        <v>303</v>
      </c>
      <c r="C91" s="12" t="s">
        <v>40</v>
      </c>
      <c r="D91" s="12" t="s">
        <v>45</v>
      </c>
      <c r="E91" s="5" t="s">
        <v>100</v>
      </c>
      <c r="F91" s="22">
        <v>200</v>
      </c>
      <c r="G91" s="16">
        <f>G92</f>
        <v>693.9</v>
      </c>
      <c r="H91" s="16">
        <f>H92</f>
        <v>599.29999999999995</v>
      </c>
    </row>
    <row r="92" spans="1:8" ht="47.25" x14ac:dyDescent="0.25">
      <c r="A92" s="10" t="s">
        <v>31</v>
      </c>
      <c r="B92" s="11">
        <v>303</v>
      </c>
      <c r="C92" s="12" t="s">
        <v>40</v>
      </c>
      <c r="D92" s="12" t="s">
        <v>45</v>
      </c>
      <c r="E92" s="5" t="s">
        <v>100</v>
      </c>
      <c r="F92" s="22">
        <v>240</v>
      </c>
      <c r="G92" s="16">
        <v>693.9</v>
      </c>
      <c r="H92" s="16">
        <v>599.29999999999995</v>
      </c>
    </row>
    <row r="93" spans="1:8" ht="31.5" x14ac:dyDescent="0.25">
      <c r="A93" s="10" t="s">
        <v>167</v>
      </c>
      <c r="B93" s="11">
        <v>303</v>
      </c>
      <c r="C93" s="12" t="s">
        <v>40</v>
      </c>
      <c r="D93" s="12" t="s">
        <v>45</v>
      </c>
      <c r="E93" s="5" t="s">
        <v>178</v>
      </c>
      <c r="F93" s="22"/>
      <c r="G93" s="16">
        <f>G94</f>
        <v>0</v>
      </c>
      <c r="H93" s="16">
        <f>H94</f>
        <v>0</v>
      </c>
    </row>
    <row r="94" spans="1:8" x14ac:dyDescent="0.25">
      <c r="A94" s="10" t="s">
        <v>15</v>
      </c>
      <c r="B94" s="11">
        <v>303</v>
      </c>
      <c r="C94" s="12" t="s">
        <v>40</v>
      </c>
      <c r="D94" s="12" t="s">
        <v>45</v>
      </c>
      <c r="E94" s="5" t="s">
        <v>178</v>
      </c>
      <c r="F94" s="6">
        <v>800</v>
      </c>
      <c r="G94" s="16">
        <f>G95</f>
        <v>0</v>
      </c>
      <c r="H94" s="16">
        <f>H95</f>
        <v>0</v>
      </c>
    </row>
    <row r="95" spans="1:8" x14ac:dyDescent="0.25">
      <c r="A95" s="10" t="s">
        <v>166</v>
      </c>
      <c r="B95" s="11">
        <v>303</v>
      </c>
      <c r="C95" s="12" t="s">
        <v>40</v>
      </c>
      <c r="D95" s="12" t="s">
        <v>45</v>
      </c>
      <c r="E95" s="5" t="s">
        <v>178</v>
      </c>
      <c r="F95" s="6">
        <v>830</v>
      </c>
      <c r="G95" s="16">
        <v>0</v>
      </c>
      <c r="H95" s="16">
        <v>0</v>
      </c>
    </row>
    <row r="96" spans="1:8" x14ac:dyDescent="0.25">
      <c r="A96" s="10" t="s">
        <v>6</v>
      </c>
      <c r="B96" s="11">
        <v>303</v>
      </c>
      <c r="C96" s="12" t="s">
        <v>41</v>
      </c>
      <c r="D96" s="12" t="s">
        <v>38</v>
      </c>
      <c r="E96" s="5"/>
      <c r="F96" s="6"/>
      <c r="G96" s="15">
        <f>SUM(G97+G112)</f>
        <v>13809.2</v>
      </c>
      <c r="H96" s="15">
        <f>SUM(H97+H112)</f>
        <v>13809.2</v>
      </c>
    </row>
    <row r="97" spans="1:8" x14ac:dyDescent="0.25">
      <c r="A97" s="10" t="s">
        <v>8</v>
      </c>
      <c r="B97" s="11">
        <v>303</v>
      </c>
      <c r="C97" s="12" t="s">
        <v>41</v>
      </c>
      <c r="D97" s="12" t="s">
        <v>46</v>
      </c>
      <c r="E97" s="5"/>
      <c r="F97" s="6"/>
      <c r="G97" s="15">
        <f>G98</f>
        <v>13656.900000000001</v>
      </c>
      <c r="H97" s="15">
        <f>H98</f>
        <v>13656.900000000001</v>
      </c>
    </row>
    <row r="98" spans="1:8" ht="31.5" x14ac:dyDescent="0.25">
      <c r="A98" s="9" t="s">
        <v>101</v>
      </c>
      <c r="B98" s="11">
        <v>303</v>
      </c>
      <c r="C98" s="12" t="s">
        <v>41</v>
      </c>
      <c r="D98" s="12" t="s">
        <v>46</v>
      </c>
      <c r="E98" s="5" t="s">
        <v>102</v>
      </c>
      <c r="F98" s="22"/>
      <c r="G98" s="16">
        <f>G99</f>
        <v>13656.900000000001</v>
      </c>
      <c r="H98" s="16">
        <f>H99</f>
        <v>13656.900000000001</v>
      </c>
    </row>
    <row r="99" spans="1:8" x14ac:dyDescent="0.25">
      <c r="A99" s="9" t="s">
        <v>103</v>
      </c>
      <c r="B99" s="11">
        <v>303</v>
      </c>
      <c r="C99" s="12" t="s">
        <v>41</v>
      </c>
      <c r="D99" s="12" t="s">
        <v>46</v>
      </c>
      <c r="E99" s="5" t="s">
        <v>104</v>
      </c>
      <c r="F99" s="22"/>
      <c r="G99" s="16">
        <f>G100+G103+G106+G109</f>
        <v>13656.900000000001</v>
      </c>
      <c r="H99" s="16">
        <f>H100+H103+H106+H109</f>
        <v>13656.900000000001</v>
      </c>
    </row>
    <row r="100" spans="1:8" ht="126" x14ac:dyDescent="0.25">
      <c r="A100" s="9" t="s">
        <v>105</v>
      </c>
      <c r="B100" s="11">
        <v>303</v>
      </c>
      <c r="C100" s="12" t="s">
        <v>41</v>
      </c>
      <c r="D100" s="12" t="s">
        <v>46</v>
      </c>
      <c r="E100" s="5" t="s">
        <v>106</v>
      </c>
      <c r="F100" s="22"/>
      <c r="G100" s="16">
        <f>G101</f>
        <v>3485</v>
      </c>
      <c r="H100" s="16">
        <f>H101</f>
        <v>3485</v>
      </c>
    </row>
    <row r="101" spans="1:8" ht="31.5" x14ac:dyDescent="0.25">
      <c r="A101" s="9" t="s">
        <v>54</v>
      </c>
      <c r="B101" s="11">
        <v>300</v>
      </c>
      <c r="C101" s="12" t="s">
        <v>41</v>
      </c>
      <c r="D101" s="12" t="s">
        <v>46</v>
      </c>
      <c r="E101" s="5" t="s">
        <v>106</v>
      </c>
      <c r="F101" s="22">
        <v>200</v>
      </c>
      <c r="G101" s="16">
        <f>G102</f>
        <v>3485</v>
      </c>
      <c r="H101" s="16">
        <f>H102</f>
        <v>3485</v>
      </c>
    </row>
    <row r="102" spans="1:8" ht="47.25" x14ac:dyDescent="0.25">
      <c r="A102" s="9" t="s">
        <v>31</v>
      </c>
      <c r="B102" s="11">
        <v>303</v>
      </c>
      <c r="C102" s="12" t="s">
        <v>41</v>
      </c>
      <c r="D102" s="12" t="s">
        <v>46</v>
      </c>
      <c r="E102" s="5" t="s">
        <v>106</v>
      </c>
      <c r="F102" s="22">
        <v>240</v>
      </c>
      <c r="G102" s="16">
        <v>3485</v>
      </c>
      <c r="H102" s="16">
        <v>3485</v>
      </c>
    </row>
    <row r="103" spans="1:8" ht="141.75" x14ac:dyDescent="0.25">
      <c r="A103" s="9" t="s">
        <v>158</v>
      </c>
      <c r="B103" s="11">
        <v>303</v>
      </c>
      <c r="C103" s="12" t="s">
        <v>41</v>
      </c>
      <c r="D103" s="12" t="s">
        <v>46</v>
      </c>
      <c r="E103" s="5" t="s">
        <v>157</v>
      </c>
      <c r="F103" s="22"/>
      <c r="G103" s="16">
        <f t="shared" ref="G103:H107" si="8">G104</f>
        <v>173.6</v>
      </c>
      <c r="H103" s="16">
        <f t="shared" si="8"/>
        <v>173.6</v>
      </c>
    </row>
    <row r="104" spans="1:8" ht="31.5" x14ac:dyDescent="0.25">
      <c r="A104" s="9" t="s">
        <v>54</v>
      </c>
      <c r="B104" s="11">
        <v>300</v>
      </c>
      <c r="C104" s="12" t="s">
        <v>41</v>
      </c>
      <c r="D104" s="12" t="s">
        <v>46</v>
      </c>
      <c r="E104" s="5" t="s">
        <v>157</v>
      </c>
      <c r="F104" s="22">
        <v>200</v>
      </c>
      <c r="G104" s="16">
        <f t="shared" si="8"/>
        <v>173.6</v>
      </c>
      <c r="H104" s="16">
        <f t="shared" si="8"/>
        <v>173.6</v>
      </c>
    </row>
    <row r="105" spans="1:8" ht="47.25" x14ac:dyDescent="0.25">
      <c r="A105" s="9" t="s">
        <v>31</v>
      </c>
      <c r="B105" s="11">
        <v>303</v>
      </c>
      <c r="C105" s="12" t="s">
        <v>41</v>
      </c>
      <c r="D105" s="12" t="s">
        <v>46</v>
      </c>
      <c r="E105" s="5" t="s">
        <v>157</v>
      </c>
      <c r="F105" s="22">
        <v>240</v>
      </c>
      <c r="G105" s="16">
        <v>173.6</v>
      </c>
      <c r="H105" s="16">
        <v>173.6</v>
      </c>
    </row>
    <row r="106" spans="1:8" ht="78.75" x14ac:dyDescent="0.25">
      <c r="A106" s="9" t="s">
        <v>169</v>
      </c>
      <c r="B106" s="11">
        <v>303</v>
      </c>
      <c r="C106" s="12" t="s">
        <v>41</v>
      </c>
      <c r="D106" s="12" t="s">
        <v>46</v>
      </c>
      <c r="E106" s="5" t="s">
        <v>168</v>
      </c>
      <c r="F106" s="22"/>
      <c r="G106" s="16">
        <f t="shared" si="8"/>
        <v>7034</v>
      </c>
      <c r="H106" s="16">
        <f t="shared" si="8"/>
        <v>7034</v>
      </c>
    </row>
    <row r="107" spans="1:8" ht="31.5" x14ac:dyDescent="0.25">
      <c r="A107" s="9" t="s">
        <v>54</v>
      </c>
      <c r="B107" s="11">
        <v>300</v>
      </c>
      <c r="C107" s="12" t="s">
        <v>41</v>
      </c>
      <c r="D107" s="12" t="s">
        <v>46</v>
      </c>
      <c r="E107" s="5" t="s">
        <v>168</v>
      </c>
      <c r="F107" s="22">
        <v>200</v>
      </c>
      <c r="G107" s="16">
        <f t="shared" si="8"/>
        <v>7034</v>
      </c>
      <c r="H107" s="16">
        <f t="shared" si="8"/>
        <v>7034</v>
      </c>
    </row>
    <row r="108" spans="1:8" ht="47.25" x14ac:dyDescent="0.25">
      <c r="A108" s="9" t="s">
        <v>31</v>
      </c>
      <c r="B108" s="11">
        <v>303</v>
      </c>
      <c r="C108" s="12" t="s">
        <v>41</v>
      </c>
      <c r="D108" s="12" t="s">
        <v>46</v>
      </c>
      <c r="E108" s="5" t="s">
        <v>168</v>
      </c>
      <c r="F108" s="22">
        <v>240</v>
      </c>
      <c r="G108" s="16">
        <v>7034</v>
      </c>
      <c r="H108" s="16">
        <v>7034</v>
      </c>
    </row>
    <row r="109" spans="1:8" ht="31.5" x14ac:dyDescent="0.25">
      <c r="A109" s="9" t="s">
        <v>149</v>
      </c>
      <c r="B109" s="11">
        <v>303</v>
      </c>
      <c r="C109" s="12" t="s">
        <v>41</v>
      </c>
      <c r="D109" s="12" t="s">
        <v>46</v>
      </c>
      <c r="E109" s="5" t="s">
        <v>179</v>
      </c>
      <c r="F109" s="22"/>
      <c r="G109" s="16">
        <f>G110</f>
        <v>2964.3</v>
      </c>
      <c r="H109" s="16">
        <f>H110</f>
        <v>2964.3</v>
      </c>
    </row>
    <row r="110" spans="1:8" ht="31.5" x14ac:dyDescent="0.25">
      <c r="A110" s="9" t="s">
        <v>54</v>
      </c>
      <c r="B110" s="11">
        <v>300</v>
      </c>
      <c r="C110" s="12" t="s">
        <v>41</v>
      </c>
      <c r="D110" s="12" t="s">
        <v>46</v>
      </c>
      <c r="E110" s="5" t="s">
        <v>179</v>
      </c>
      <c r="F110" s="22">
        <v>200</v>
      </c>
      <c r="G110" s="16">
        <f>G111</f>
        <v>2964.3</v>
      </c>
      <c r="H110" s="16">
        <f>H111</f>
        <v>2964.3</v>
      </c>
    </row>
    <row r="111" spans="1:8" ht="47.25" x14ac:dyDescent="0.25">
      <c r="A111" s="9" t="s">
        <v>31</v>
      </c>
      <c r="B111" s="11">
        <v>303</v>
      </c>
      <c r="C111" s="12" t="s">
        <v>41</v>
      </c>
      <c r="D111" s="12" t="s">
        <v>46</v>
      </c>
      <c r="E111" s="5" t="s">
        <v>179</v>
      </c>
      <c r="F111" s="22">
        <v>240</v>
      </c>
      <c r="G111" s="16">
        <v>2964.3</v>
      </c>
      <c r="H111" s="16">
        <v>2964.3</v>
      </c>
    </row>
    <row r="112" spans="1:8" ht="31.5" x14ac:dyDescent="0.25">
      <c r="A112" s="10" t="s">
        <v>9</v>
      </c>
      <c r="B112" s="11">
        <v>303</v>
      </c>
      <c r="C112" s="12" t="s">
        <v>41</v>
      </c>
      <c r="D112" s="12" t="s">
        <v>47</v>
      </c>
      <c r="E112" s="5"/>
      <c r="F112" s="6"/>
      <c r="G112" s="15">
        <f t="shared" ref="G112:H116" si="9">G113</f>
        <v>152.30000000000001</v>
      </c>
      <c r="H112" s="15">
        <f t="shared" si="9"/>
        <v>152.30000000000001</v>
      </c>
    </row>
    <row r="113" spans="1:8" ht="31.5" x14ac:dyDescent="0.25">
      <c r="A113" s="10" t="s">
        <v>101</v>
      </c>
      <c r="B113" s="11">
        <v>303</v>
      </c>
      <c r="C113" s="12" t="s">
        <v>41</v>
      </c>
      <c r="D113" s="12" t="s">
        <v>47</v>
      </c>
      <c r="E113" s="5" t="s">
        <v>102</v>
      </c>
      <c r="F113" s="6"/>
      <c r="G113" s="15">
        <f t="shared" si="9"/>
        <v>152.30000000000001</v>
      </c>
      <c r="H113" s="15">
        <f t="shared" si="9"/>
        <v>152.30000000000001</v>
      </c>
    </row>
    <row r="114" spans="1:8" ht="31.5" x14ac:dyDescent="0.25">
      <c r="A114" s="10" t="s">
        <v>107</v>
      </c>
      <c r="B114" s="11">
        <v>303</v>
      </c>
      <c r="C114" s="12" t="s">
        <v>41</v>
      </c>
      <c r="D114" s="12" t="s">
        <v>47</v>
      </c>
      <c r="E114" s="5" t="s">
        <v>110</v>
      </c>
      <c r="F114" s="6"/>
      <c r="G114" s="15">
        <f t="shared" si="9"/>
        <v>152.30000000000001</v>
      </c>
      <c r="H114" s="15">
        <f t="shared" si="9"/>
        <v>152.30000000000001</v>
      </c>
    </row>
    <row r="115" spans="1:8" ht="47.25" x14ac:dyDescent="0.25">
      <c r="A115" s="10" t="s">
        <v>108</v>
      </c>
      <c r="B115" s="11">
        <v>303</v>
      </c>
      <c r="C115" s="12" t="s">
        <v>41</v>
      </c>
      <c r="D115" s="12" t="s">
        <v>47</v>
      </c>
      <c r="E115" s="5" t="s">
        <v>109</v>
      </c>
      <c r="F115" s="22"/>
      <c r="G115" s="16">
        <f t="shared" si="9"/>
        <v>152.30000000000001</v>
      </c>
      <c r="H115" s="16">
        <f t="shared" si="9"/>
        <v>152.30000000000001</v>
      </c>
    </row>
    <row r="116" spans="1:8" ht="31.5" x14ac:dyDescent="0.25">
      <c r="A116" s="10" t="s">
        <v>32</v>
      </c>
      <c r="B116" s="11">
        <v>303</v>
      </c>
      <c r="C116" s="12" t="s">
        <v>41</v>
      </c>
      <c r="D116" s="12" t="s">
        <v>47</v>
      </c>
      <c r="E116" s="5" t="s">
        <v>109</v>
      </c>
      <c r="F116" s="22">
        <v>200</v>
      </c>
      <c r="G116" s="16">
        <f t="shared" si="9"/>
        <v>152.30000000000001</v>
      </c>
      <c r="H116" s="16">
        <f t="shared" si="9"/>
        <v>152.30000000000001</v>
      </c>
    </row>
    <row r="117" spans="1:8" ht="47.25" x14ac:dyDescent="0.25">
      <c r="A117" s="10" t="s">
        <v>31</v>
      </c>
      <c r="B117" s="11">
        <v>303</v>
      </c>
      <c r="C117" s="12" t="s">
        <v>41</v>
      </c>
      <c r="D117" s="12" t="s">
        <v>47</v>
      </c>
      <c r="E117" s="5" t="s">
        <v>109</v>
      </c>
      <c r="F117" s="22">
        <v>240</v>
      </c>
      <c r="G117" s="16">
        <v>152.30000000000001</v>
      </c>
      <c r="H117" s="16">
        <v>152.30000000000001</v>
      </c>
    </row>
    <row r="118" spans="1:8" x14ac:dyDescent="0.25">
      <c r="A118" s="10" t="s">
        <v>10</v>
      </c>
      <c r="B118" s="11">
        <v>303</v>
      </c>
      <c r="C118" s="12" t="s">
        <v>48</v>
      </c>
      <c r="D118" s="12" t="s">
        <v>38</v>
      </c>
      <c r="E118" s="5"/>
      <c r="F118" s="6"/>
      <c r="G118" s="15">
        <f>SUM(G119+G133+G151)</f>
        <v>14632.902249999999</v>
      </c>
      <c r="H118" s="15">
        <f>SUM(H119+H133+H151)</f>
        <v>12812.786690000001</v>
      </c>
    </row>
    <row r="119" spans="1:8" x14ac:dyDescent="0.25">
      <c r="A119" s="10" t="s">
        <v>34</v>
      </c>
      <c r="B119" s="11">
        <v>303</v>
      </c>
      <c r="C119" s="12" t="s">
        <v>48</v>
      </c>
      <c r="D119" s="12" t="s">
        <v>37</v>
      </c>
      <c r="E119" s="5"/>
      <c r="F119" s="22"/>
      <c r="G119" s="16">
        <f>SUM(G120+G127+G130)</f>
        <v>3299.4684999999999</v>
      </c>
      <c r="H119" s="16">
        <f>SUM(H120+H127+H130)</f>
        <v>3225.6684999999998</v>
      </c>
    </row>
    <row r="120" spans="1:8" ht="31.5" x14ac:dyDescent="0.25">
      <c r="A120" s="10" t="s">
        <v>111</v>
      </c>
      <c r="B120" s="11">
        <v>303</v>
      </c>
      <c r="C120" s="12" t="s">
        <v>48</v>
      </c>
      <c r="D120" s="12" t="s">
        <v>37</v>
      </c>
      <c r="E120" s="5" t="s">
        <v>114</v>
      </c>
      <c r="F120" s="6"/>
      <c r="G120" s="15">
        <f>G124+G121</f>
        <v>946.8</v>
      </c>
      <c r="H120" s="15">
        <f>H124+H121</f>
        <v>946.8</v>
      </c>
    </row>
    <row r="121" spans="1:8" ht="31.5" x14ac:dyDescent="0.25">
      <c r="A121" s="10" t="s">
        <v>167</v>
      </c>
      <c r="B121" s="11">
        <v>303</v>
      </c>
      <c r="C121" s="12" t="s">
        <v>48</v>
      </c>
      <c r="D121" s="12" t="s">
        <v>37</v>
      </c>
      <c r="E121" s="5" t="s">
        <v>165</v>
      </c>
      <c r="F121" s="6"/>
      <c r="G121" s="15">
        <f>G122</f>
        <v>357.2</v>
      </c>
      <c r="H121" s="15">
        <f>H122</f>
        <v>357.2</v>
      </c>
    </row>
    <row r="122" spans="1:8" x14ac:dyDescent="0.25">
      <c r="A122" s="10" t="s">
        <v>15</v>
      </c>
      <c r="B122" s="11">
        <v>303</v>
      </c>
      <c r="C122" s="12" t="s">
        <v>48</v>
      </c>
      <c r="D122" s="12" t="s">
        <v>37</v>
      </c>
      <c r="E122" s="5" t="s">
        <v>165</v>
      </c>
      <c r="F122" s="6">
        <v>800</v>
      </c>
      <c r="G122" s="15">
        <f>G123</f>
        <v>357.2</v>
      </c>
      <c r="H122" s="15">
        <f>H123</f>
        <v>357.2</v>
      </c>
    </row>
    <row r="123" spans="1:8" x14ac:dyDescent="0.25">
      <c r="A123" s="10" t="s">
        <v>166</v>
      </c>
      <c r="B123" s="11">
        <v>303</v>
      </c>
      <c r="C123" s="12" t="s">
        <v>48</v>
      </c>
      <c r="D123" s="12" t="s">
        <v>37</v>
      </c>
      <c r="E123" s="5" t="s">
        <v>165</v>
      </c>
      <c r="F123" s="6">
        <v>830</v>
      </c>
      <c r="G123" s="15">
        <v>357.2</v>
      </c>
      <c r="H123" s="15">
        <v>357.2</v>
      </c>
    </row>
    <row r="124" spans="1:8" ht="47.25" x14ac:dyDescent="0.25">
      <c r="A124" s="10" t="s">
        <v>112</v>
      </c>
      <c r="B124" s="11">
        <v>303</v>
      </c>
      <c r="C124" s="12" t="s">
        <v>48</v>
      </c>
      <c r="D124" s="12" t="s">
        <v>37</v>
      </c>
      <c r="E124" s="5" t="s">
        <v>113</v>
      </c>
      <c r="F124" s="6"/>
      <c r="G124" s="15">
        <f>G125</f>
        <v>589.6</v>
      </c>
      <c r="H124" s="15">
        <f>H125</f>
        <v>589.6</v>
      </c>
    </row>
    <row r="125" spans="1:8" ht="31.5" x14ac:dyDescent="0.25">
      <c r="A125" s="10" t="s">
        <v>32</v>
      </c>
      <c r="B125" s="11">
        <v>303</v>
      </c>
      <c r="C125" s="12" t="s">
        <v>48</v>
      </c>
      <c r="D125" s="12" t="s">
        <v>37</v>
      </c>
      <c r="E125" s="5" t="s">
        <v>113</v>
      </c>
      <c r="F125" s="22">
        <v>200</v>
      </c>
      <c r="G125" s="16">
        <f>G126</f>
        <v>589.6</v>
      </c>
      <c r="H125" s="16">
        <f>H126</f>
        <v>589.6</v>
      </c>
    </row>
    <row r="126" spans="1:8" ht="47.25" x14ac:dyDescent="0.25">
      <c r="A126" s="10" t="s">
        <v>31</v>
      </c>
      <c r="B126" s="11">
        <v>303</v>
      </c>
      <c r="C126" s="12" t="s">
        <v>48</v>
      </c>
      <c r="D126" s="12" t="s">
        <v>37</v>
      </c>
      <c r="E126" s="5" t="s">
        <v>113</v>
      </c>
      <c r="F126" s="22">
        <v>240</v>
      </c>
      <c r="G126" s="16">
        <v>589.6</v>
      </c>
      <c r="H126" s="16">
        <v>589.6</v>
      </c>
    </row>
    <row r="127" spans="1:8" ht="31.5" x14ac:dyDescent="0.25">
      <c r="A127" s="10" t="s">
        <v>115</v>
      </c>
      <c r="B127" s="11">
        <v>303</v>
      </c>
      <c r="C127" s="12" t="s">
        <v>48</v>
      </c>
      <c r="D127" s="12" t="s">
        <v>37</v>
      </c>
      <c r="E127" s="5" t="s">
        <v>116</v>
      </c>
      <c r="F127" s="6"/>
      <c r="G127" s="15">
        <f t="shared" ref="G127:H128" si="10">G128</f>
        <v>2090</v>
      </c>
      <c r="H127" s="15">
        <f t="shared" si="10"/>
        <v>2016.2</v>
      </c>
    </row>
    <row r="128" spans="1:8" ht="31.5" x14ac:dyDescent="0.25">
      <c r="A128" s="10" t="s">
        <v>32</v>
      </c>
      <c r="B128" s="11">
        <v>303</v>
      </c>
      <c r="C128" s="12" t="s">
        <v>48</v>
      </c>
      <c r="D128" s="12" t="s">
        <v>37</v>
      </c>
      <c r="E128" s="5" t="s">
        <v>116</v>
      </c>
      <c r="F128" s="22">
        <v>200</v>
      </c>
      <c r="G128" s="16">
        <f t="shared" si="10"/>
        <v>2090</v>
      </c>
      <c r="H128" s="16">
        <f t="shared" si="10"/>
        <v>2016.2</v>
      </c>
    </row>
    <row r="129" spans="1:8" ht="47.25" x14ac:dyDescent="0.25">
      <c r="A129" s="10" t="s">
        <v>31</v>
      </c>
      <c r="B129" s="11">
        <v>303</v>
      </c>
      <c r="C129" s="12" t="s">
        <v>48</v>
      </c>
      <c r="D129" s="12" t="s">
        <v>37</v>
      </c>
      <c r="E129" s="5" t="s">
        <v>116</v>
      </c>
      <c r="F129" s="22">
        <v>240</v>
      </c>
      <c r="G129" s="16">
        <v>2090</v>
      </c>
      <c r="H129" s="16">
        <v>2016.2</v>
      </c>
    </row>
    <row r="130" spans="1:8" ht="126" x14ac:dyDescent="0.25">
      <c r="A130" s="9" t="s">
        <v>117</v>
      </c>
      <c r="B130" s="11">
        <v>303</v>
      </c>
      <c r="C130" s="12" t="s">
        <v>48</v>
      </c>
      <c r="D130" s="12" t="s">
        <v>37</v>
      </c>
      <c r="E130" s="5" t="s">
        <v>118</v>
      </c>
      <c r="F130" s="6"/>
      <c r="G130" s="15">
        <f>G131</f>
        <v>262.66849999999999</v>
      </c>
      <c r="H130" s="15">
        <f>H131</f>
        <v>262.66849999999999</v>
      </c>
    </row>
    <row r="131" spans="1:8" ht="31.5" x14ac:dyDescent="0.25">
      <c r="A131" s="10" t="s">
        <v>32</v>
      </c>
      <c r="B131" s="11">
        <v>303</v>
      </c>
      <c r="C131" s="12" t="s">
        <v>48</v>
      </c>
      <c r="D131" s="12" t="s">
        <v>37</v>
      </c>
      <c r="E131" s="5" t="s">
        <v>118</v>
      </c>
      <c r="F131" s="22">
        <v>200</v>
      </c>
      <c r="G131" s="16">
        <f>G132</f>
        <v>262.66849999999999</v>
      </c>
      <c r="H131" s="16">
        <f>H132</f>
        <v>262.66849999999999</v>
      </c>
    </row>
    <row r="132" spans="1:8" ht="47.25" x14ac:dyDescent="0.25">
      <c r="A132" s="10" t="s">
        <v>31</v>
      </c>
      <c r="B132" s="11">
        <v>303</v>
      </c>
      <c r="C132" s="12" t="s">
        <v>48</v>
      </c>
      <c r="D132" s="12" t="s">
        <v>37</v>
      </c>
      <c r="E132" s="5" t="s">
        <v>118</v>
      </c>
      <c r="F132" s="22">
        <v>240</v>
      </c>
      <c r="G132" s="16">
        <f>700-350-87.3315</f>
        <v>262.66849999999999</v>
      </c>
      <c r="H132" s="16">
        <f>700-350-87.3315</f>
        <v>262.66849999999999</v>
      </c>
    </row>
    <row r="133" spans="1:8" x14ac:dyDescent="0.25">
      <c r="A133" s="10" t="s">
        <v>11</v>
      </c>
      <c r="B133" s="11">
        <v>303</v>
      </c>
      <c r="C133" s="12" t="s">
        <v>48</v>
      </c>
      <c r="D133" s="12" t="s">
        <v>39</v>
      </c>
      <c r="E133" s="5"/>
      <c r="F133" s="22"/>
      <c r="G133" s="16">
        <f>G134</f>
        <v>3814.9375199999995</v>
      </c>
      <c r="H133" s="16">
        <f>H134</f>
        <v>3063.9219600000006</v>
      </c>
    </row>
    <row r="134" spans="1:8" ht="31.5" x14ac:dyDescent="0.25">
      <c r="A134" s="10" t="s">
        <v>119</v>
      </c>
      <c r="B134" s="11">
        <v>303</v>
      </c>
      <c r="C134" s="12" t="s">
        <v>48</v>
      </c>
      <c r="D134" s="12" t="s">
        <v>39</v>
      </c>
      <c r="E134" s="5" t="s">
        <v>120</v>
      </c>
      <c r="F134" s="22"/>
      <c r="G134" s="16">
        <f>G135+G144+G138+G141+G147</f>
        <v>3814.9375199999995</v>
      </c>
      <c r="H134" s="16">
        <f>H135+H144+H138+H141+H147</f>
        <v>3063.9219600000006</v>
      </c>
    </row>
    <row r="135" spans="1:8" ht="126" x14ac:dyDescent="0.25">
      <c r="A135" s="10" t="s">
        <v>117</v>
      </c>
      <c r="B135" s="11">
        <v>303</v>
      </c>
      <c r="C135" s="12" t="s">
        <v>48</v>
      </c>
      <c r="D135" s="12" t="s">
        <v>39</v>
      </c>
      <c r="E135" s="5" t="s">
        <v>121</v>
      </c>
      <c r="F135" s="6"/>
      <c r="G135" s="15">
        <f>G136</f>
        <v>1566.7419600000001</v>
      </c>
      <c r="H135" s="15">
        <f>H136</f>
        <v>1566.7419600000001</v>
      </c>
    </row>
    <row r="136" spans="1:8" ht="31.5" x14ac:dyDescent="0.25">
      <c r="A136" s="10" t="s">
        <v>32</v>
      </c>
      <c r="B136" s="11">
        <v>303</v>
      </c>
      <c r="C136" s="12" t="s">
        <v>48</v>
      </c>
      <c r="D136" s="12" t="s">
        <v>39</v>
      </c>
      <c r="E136" s="5" t="s">
        <v>121</v>
      </c>
      <c r="F136" s="22">
        <v>200</v>
      </c>
      <c r="G136" s="16">
        <f>G137</f>
        <v>1566.7419600000001</v>
      </c>
      <c r="H136" s="16">
        <f>H137</f>
        <v>1566.7419600000001</v>
      </c>
    </row>
    <row r="137" spans="1:8" ht="47.25" x14ac:dyDescent="0.25">
      <c r="A137" s="10" t="s">
        <v>31</v>
      </c>
      <c r="B137" s="11">
        <v>303</v>
      </c>
      <c r="C137" s="12" t="s">
        <v>48</v>
      </c>
      <c r="D137" s="12" t="s">
        <v>39</v>
      </c>
      <c r="E137" s="5" t="s">
        <v>121</v>
      </c>
      <c r="F137" s="22">
        <v>240</v>
      </c>
      <c r="G137" s="16">
        <f>1016.142+500+87.3315-36.73154</f>
        <v>1566.7419600000001</v>
      </c>
      <c r="H137" s="16">
        <f>1016.142+500+87.3315-36.73154</f>
        <v>1566.7419600000001</v>
      </c>
    </row>
    <row r="138" spans="1:8" ht="31.5" x14ac:dyDescent="0.25">
      <c r="A138" s="10" t="s">
        <v>182</v>
      </c>
      <c r="B138" s="11">
        <v>303</v>
      </c>
      <c r="C138" s="12" t="s">
        <v>48</v>
      </c>
      <c r="D138" s="12" t="s">
        <v>39</v>
      </c>
      <c r="E138" s="5" t="s">
        <v>181</v>
      </c>
      <c r="F138" s="22"/>
      <c r="G138" s="16">
        <f>G139</f>
        <v>1278.1955599999999</v>
      </c>
      <c r="H138" s="16">
        <f>H139</f>
        <v>615.24</v>
      </c>
    </row>
    <row r="139" spans="1:8" ht="31.5" x14ac:dyDescent="0.25">
      <c r="A139" s="10" t="s">
        <v>32</v>
      </c>
      <c r="B139" s="11">
        <v>303</v>
      </c>
      <c r="C139" s="12" t="s">
        <v>48</v>
      </c>
      <c r="D139" s="12" t="s">
        <v>39</v>
      </c>
      <c r="E139" s="5" t="s">
        <v>181</v>
      </c>
      <c r="F139" s="22">
        <v>200</v>
      </c>
      <c r="G139" s="16">
        <f>G140</f>
        <v>1278.1955599999999</v>
      </c>
      <c r="H139" s="16">
        <f>H140</f>
        <v>615.24</v>
      </c>
    </row>
    <row r="140" spans="1:8" ht="47.25" x14ac:dyDescent="0.25">
      <c r="A140" s="10" t="s">
        <v>31</v>
      </c>
      <c r="B140" s="11">
        <v>303</v>
      </c>
      <c r="C140" s="12" t="s">
        <v>48</v>
      </c>
      <c r="D140" s="12" t="s">
        <v>39</v>
      </c>
      <c r="E140" s="5" t="s">
        <v>181</v>
      </c>
      <c r="F140" s="22">
        <v>240</v>
      </c>
      <c r="G140" s="16">
        <v>1278.1955599999999</v>
      </c>
      <c r="H140" s="16">
        <v>615.24</v>
      </c>
    </row>
    <row r="141" spans="1:8" ht="47.25" x14ac:dyDescent="0.25">
      <c r="A141" s="10" t="s">
        <v>184</v>
      </c>
      <c r="B141" s="11">
        <v>303</v>
      </c>
      <c r="C141" s="12" t="s">
        <v>48</v>
      </c>
      <c r="D141" s="12" t="s">
        <v>39</v>
      </c>
      <c r="E141" s="5" t="s">
        <v>183</v>
      </c>
      <c r="F141" s="22"/>
      <c r="G141" s="16">
        <f>G142</f>
        <v>254.4</v>
      </c>
      <c r="H141" s="16">
        <f>H142</f>
        <v>254.44</v>
      </c>
    </row>
    <row r="142" spans="1:8" ht="31.5" x14ac:dyDescent="0.25">
      <c r="A142" s="10" t="s">
        <v>32</v>
      </c>
      <c r="B142" s="11">
        <v>303</v>
      </c>
      <c r="C142" s="12" t="s">
        <v>48</v>
      </c>
      <c r="D142" s="12" t="s">
        <v>39</v>
      </c>
      <c r="E142" s="5" t="s">
        <v>183</v>
      </c>
      <c r="F142" s="22">
        <v>200</v>
      </c>
      <c r="G142" s="16">
        <f>G143</f>
        <v>254.4</v>
      </c>
      <c r="H142" s="16">
        <f>H143</f>
        <v>254.44</v>
      </c>
    </row>
    <row r="143" spans="1:8" ht="47.25" x14ac:dyDescent="0.25">
      <c r="A143" s="10" t="s">
        <v>31</v>
      </c>
      <c r="B143" s="11">
        <v>303</v>
      </c>
      <c r="C143" s="12" t="s">
        <v>48</v>
      </c>
      <c r="D143" s="12" t="s">
        <v>39</v>
      </c>
      <c r="E143" s="5" t="s">
        <v>183</v>
      </c>
      <c r="F143" s="22">
        <v>240</v>
      </c>
      <c r="G143" s="16">
        <v>254.4</v>
      </c>
      <c r="H143" s="16">
        <v>254.44</v>
      </c>
    </row>
    <row r="144" spans="1:8" ht="31.5" x14ac:dyDescent="0.25">
      <c r="A144" s="10" t="s">
        <v>167</v>
      </c>
      <c r="B144" s="11">
        <v>303</v>
      </c>
      <c r="C144" s="12" t="s">
        <v>48</v>
      </c>
      <c r="D144" s="12" t="s">
        <v>39</v>
      </c>
      <c r="E144" s="5" t="s">
        <v>180</v>
      </c>
      <c r="F144" s="6"/>
      <c r="G144" s="15">
        <f>G145</f>
        <v>12.3</v>
      </c>
      <c r="H144" s="15">
        <f>H145</f>
        <v>12.3</v>
      </c>
    </row>
    <row r="145" spans="1:8" x14ac:dyDescent="0.25">
      <c r="A145" s="10" t="s">
        <v>15</v>
      </c>
      <c r="B145" s="11">
        <v>303</v>
      </c>
      <c r="C145" s="12" t="s">
        <v>48</v>
      </c>
      <c r="D145" s="12" t="s">
        <v>39</v>
      </c>
      <c r="E145" s="5" t="s">
        <v>180</v>
      </c>
      <c r="F145" s="6">
        <v>800</v>
      </c>
      <c r="G145" s="15">
        <f>G146</f>
        <v>12.3</v>
      </c>
      <c r="H145" s="15">
        <f>H146</f>
        <v>12.3</v>
      </c>
    </row>
    <row r="146" spans="1:8" x14ac:dyDescent="0.25">
      <c r="A146" s="10" t="s">
        <v>166</v>
      </c>
      <c r="B146" s="11">
        <v>303</v>
      </c>
      <c r="C146" s="12" t="s">
        <v>48</v>
      </c>
      <c r="D146" s="12" t="s">
        <v>39</v>
      </c>
      <c r="E146" s="5" t="s">
        <v>180</v>
      </c>
      <c r="F146" s="6">
        <v>830</v>
      </c>
      <c r="G146" s="15">
        <f>10+0.3+2</f>
        <v>12.3</v>
      </c>
      <c r="H146" s="15">
        <f>10+0.3+2</f>
        <v>12.3</v>
      </c>
    </row>
    <row r="147" spans="1:8" x14ac:dyDescent="0.25">
      <c r="A147" s="10"/>
      <c r="B147" s="11">
        <v>303</v>
      </c>
      <c r="C147" s="12" t="s">
        <v>48</v>
      </c>
      <c r="D147" s="12" t="s">
        <v>39</v>
      </c>
      <c r="E147" s="5" t="s">
        <v>190</v>
      </c>
      <c r="F147" s="6"/>
      <c r="G147" s="15">
        <v>703.3</v>
      </c>
      <c r="H147" s="15">
        <v>615.20000000000005</v>
      </c>
    </row>
    <row r="148" spans="1:8" x14ac:dyDescent="0.25">
      <c r="A148" s="10"/>
      <c r="B148" s="11">
        <v>303</v>
      </c>
      <c r="C148" s="12" t="s">
        <v>48</v>
      </c>
      <c r="D148" s="12" t="s">
        <v>39</v>
      </c>
      <c r="E148" s="5" t="s">
        <v>190</v>
      </c>
      <c r="F148" s="6">
        <v>200</v>
      </c>
      <c r="G148" s="15">
        <v>703.3</v>
      </c>
      <c r="H148" s="15">
        <v>615.20000000000005</v>
      </c>
    </row>
    <row r="149" spans="1:8" x14ac:dyDescent="0.25">
      <c r="A149" s="10"/>
      <c r="B149" s="11">
        <v>303</v>
      </c>
      <c r="C149" s="12" t="s">
        <v>48</v>
      </c>
      <c r="D149" s="12" t="s">
        <v>39</v>
      </c>
      <c r="E149" s="5" t="s">
        <v>190</v>
      </c>
      <c r="F149" s="6">
        <v>240</v>
      </c>
      <c r="G149" s="15">
        <v>703.3</v>
      </c>
      <c r="H149" s="15">
        <v>615.20000000000005</v>
      </c>
    </row>
    <row r="150" spans="1:8" x14ac:dyDescent="0.25">
      <c r="A150" s="10"/>
      <c r="B150" s="11">
        <v>303</v>
      </c>
      <c r="C150" s="12" t="s">
        <v>48</v>
      </c>
      <c r="D150" s="12" t="s">
        <v>39</v>
      </c>
      <c r="E150" s="5"/>
      <c r="F150" s="6"/>
      <c r="G150" s="15"/>
      <c r="H150" s="15"/>
    </row>
    <row r="151" spans="1:8" x14ac:dyDescent="0.25">
      <c r="A151" s="10" t="s">
        <v>12</v>
      </c>
      <c r="B151" s="11">
        <v>303</v>
      </c>
      <c r="C151" s="12" t="s">
        <v>48</v>
      </c>
      <c r="D151" s="12" t="s">
        <v>40</v>
      </c>
      <c r="E151" s="5"/>
      <c r="F151" s="22"/>
      <c r="G151" s="16">
        <f>SUM(G152+G156)</f>
        <v>7518.4962299999997</v>
      </c>
      <c r="H151" s="16">
        <f>SUM(H152+H156)</f>
        <v>6523.1962299999996</v>
      </c>
    </row>
    <row r="152" spans="1:8" ht="47.25" x14ac:dyDescent="0.25">
      <c r="A152" s="10" t="s">
        <v>122</v>
      </c>
      <c r="B152" s="11">
        <v>303</v>
      </c>
      <c r="C152" s="12" t="s">
        <v>48</v>
      </c>
      <c r="D152" s="12" t="s">
        <v>40</v>
      </c>
      <c r="E152" s="5" t="s">
        <v>123</v>
      </c>
      <c r="F152" s="22"/>
      <c r="G152" s="16">
        <f t="shared" ref="G152:H154" si="11">G153</f>
        <v>610.4</v>
      </c>
      <c r="H152" s="16">
        <f t="shared" si="11"/>
        <v>610.4</v>
      </c>
    </row>
    <row r="153" spans="1:8" x14ac:dyDescent="0.25">
      <c r="A153" s="10" t="s">
        <v>124</v>
      </c>
      <c r="B153" s="11">
        <v>303</v>
      </c>
      <c r="C153" s="12" t="s">
        <v>48</v>
      </c>
      <c r="D153" s="12" t="s">
        <v>40</v>
      </c>
      <c r="E153" s="5" t="s">
        <v>125</v>
      </c>
      <c r="F153" s="22"/>
      <c r="G153" s="16">
        <f t="shared" si="11"/>
        <v>610.4</v>
      </c>
      <c r="H153" s="16">
        <f t="shared" si="11"/>
        <v>610.4</v>
      </c>
    </row>
    <row r="154" spans="1:8" ht="31.5" x14ac:dyDescent="0.25">
      <c r="A154" s="10" t="s">
        <v>32</v>
      </c>
      <c r="B154" s="11">
        <v>303</v>
      </c>
      <c r="C154" s="12" t="s">
        <v>48</v>
      </c>
      <c r="D154" s="12" t="s">
        <v>40</v>
      </c>
      <c r="E154" s="5" t="s">
        <v>125</v>
      </c>
      <c r="F154" s="22">
        <v>200</v>
      </c>
      <c r="G154" s="16">
        <f t="shared" si="11"/>
        <v>610.4</v>
      </c>
      <c r="H154" s="16">
        <f t="shared" si="11"/>
        <v>610.4</v>
      </c>
    </row>
    <row r="155" spans="1:8" ht="47.25" x14ac:dyDescent="0.25">
      <c r="A155" s="10" t="s">
        <v>31</v>
      </c>
      <c r="B155" s="11">
        <v>303</v>
      </c>
      <c r="C155" s="12" t="s">
        <v>48</v>
      </c>
      <c r="D155" s="12" t="s">
        <v>40</v>
      </c>
      <c r="E155" s="5" t="s">
        <v>125</v>
      </c>
      <c r="F155" s="22">
        <v>240</v>
      </c>
      <c r="G155" s="16">
        <v>610.4</v>
      </c>
      <c r="H155" s="16">
        <v>610.4</v>
      </c>
    </row>
    <row r="156" spans="1:8" x14ac:dyDescent="0.25">
      <c r="A156" s="10" t="s">
        <v>126</v>
      </c>
      <c r="B156" s="11">
        <v>303</v>
      </c>
      <c r="C156" s="12" t="s">
        <v>48</v>
      </c>
      <c r="D156" s="12" t="s">
        <v>40</v>
      </c>
      <c r="E156" s="5" t="s">
        <v>127</v>
      </c>
      <c r="F156" s="22"/>
      <c r="G156" s="16">
        <f>SUM(G157+G160+G163+G166+G169+G172)</f>
        <v>6908.0962300000001</v>
      </c>
      <c r="H156" s="16">
        <f>SUM(H157+H160+H163+H166+H169+H172)</f>
        <v>5912.7962299999999</v>
      </c>
    </row>
    <row r="157" spans="1:8" ht="31.5" x14ac:dyDescent="0.25">
      <c r="A157" s="10" t="s">
        <v>128</v>
      </c>
      <c r="B157" s="11">
        <v>303</v>
      </c>
      <c r="C157" s="12" t="s">
        <v>48</v>
      </c>
      <c r="D157" s="12" t="s">
        <v>40</v>
      </c>
      <c r="E157" s="5" t="s">
        <v>129</v>
      </c>
      <c r="F157" s="22"/>
      <c r="G157" s="16">
        <f>G158</f>
        <v>0</v>
      </c>
      <c r="H157" s="16">
        <f>H158</f>
        <v>0</v>
      </c>
    </row>
    <row r="158" spans="1:8" ht="31.5" x14ac:dyDescent="0.25">
      <c r="A158" s="10" t="s">
        <v>32</v>
      </c>
      <c r="B158" s="11">
        <v>303</v>
      </c>
      <c r="C158" s="12" t="s">
        <v>48</v>
      </c>
      <c r="D158" s="12" t="s">
        <v>40</v>
      </c>
      <c r="E158" s="5" t="s">
        <v>129</v>
      </c>
      <c r="F158" s="22">
        <v>200</v>
      </c>
      <c r="G158" s="16">
        <f>G159</f>
        <v>0</v>
      </c>
      <c r="H158" s="16">
        <f>H159</f>
        <v>0</v>
      </c>
    </row>
    <row r="159" spans="1:8" ht="47.25" x14ac:dyDescent="0.25">
      <c r="A159" s="10" t="s">
        <v>31</v>
      </c>
      <c r="B159" s="11">
        <v>303</v>
      </c>
      <c r="C159" s="12" t="s">
        <v>48</v>
      </c>
      <c r="D159" s="12" t="s">
        <v>40</v>
      </c>
      <c r="E159" s="5" t="s">
        <v>129</v>
      </c>
      <c r="F159" s="22">
        <v>240</v>
      </c>
      <c r="G159" s="16">
        <v>0</v>
      </c>
      <c r="H159" s="16">
        <v>0</v>
      </c>
    </row>
    <row r="160" spans="1:8" x14ac:dyDescent="0.25">
      <c r="A160" s="10" t="s">
        <v>124</v>
      </c>
      <c r="B160" s="11">
        <v>303</v>
      </c>
      <c r="C160" s="12" t="s">
        <v>48</v>
      </c>
      <c r="D160" s="12" t="s">
        <v>40</v>
      </c>
      <c r="E160" s="5" t="s">
        <v>130</v>
      </c>
      <c r="F160" s="22"/>
      <c r="G160" s="16">
        <f>G161</f>
        <v>3131.3</v>
      </c>
      <c r="H160" s="16">
        <f>H161</f>
        <v>2233.9</v>
      </c>
    </row>
    <row r="161" spans="1:8" ht="31.5" x14ac:dyDescent="0.25">
      <c r="A161" s="10" t="s">
        <v>32</v>
      </c>
      <c r="B161" s="11">
        <v>303</v>
      </c>
      <c r="C161" s="12" t="s">
        <v>48</v>
      </c>
      <c r="D161" s="12" t="s">
        <v>40</v>
      </c>
      <c r="E161" s="5" t="s">
        <v>130</v>
      </c>
      <c r="F161" s="22">
        <v>200</v>
      </c>
      <c r="G161" s="16">
        <f>G162</f>
        <v>3131.3</v>
      </c>
      <c r="H161" s="16">
        <f>H162</f>
        <v>2233.9</v>
      </c>
    </row>
    <row r="162" spans="1:8" ht="47.25" x14ac:dyDescent="0.25">
      <c r="A162" s="10" t="s">
        <v>31</v>
      </c>
      <c r="B162" s="11">
        <v>303</v>
      </c>
      <c r="C162" s="12" t="s">
        <v>48</v>
      </c>
      <c r="D162" s="12" t="s">
        <v>40</v>
      </c>
      <c r="E162" s="5" t="s">
        <v>130</v>
      </c>
      <c r="F162" s="22">
        <v>240</v>
      </c>
      <c r="G162" s="16">
        <v>3131.3</v>
      </c>
      <c r="H162" s="16">
        <v>2233.9</v>
      </c>
    </row>
    <row r="163" spans="1:8" ht="31.5" x14ac:dyDescent="0.25">
      <c r="A163" s="10" t="s">
        <v>131</v>
      </c>
      <c r="B163" s="11">
        <v>303</v>
      </c>
      <c r="C163" s="12" t="s">
        <v>48</v>
      </c>
      <c r="D163" s="12" t="s">
        <v>40</v>
      </c>
      <c r="E163" s="5" t="s">
        <v>132</v>
      </c>
      <c r="F163" s="22"/>
      <c r="G163" s="16">
        <f t="shared" ref="G163:H163" si="12">G164</f>
        <v>3051.5</v>
      </c>
      <c r="H163" s="16">
        <f t="shared" si="12"/>
        <v>2953.6</v>
      </c>
    </row>
    <row r="164" spans="1:8" ht="31.5" x14ac:dyDescent="0.25">
      <c r="A164" s="10" t="s">
        <v>32</v>
      </c>
      <c r="B164" s="11">
        <v>303</v>
      </c>
      <c r="C164" s="12" t="s">
        <v>48</v>
      </c>
      <c r="D164" s="12" t="s">
        <v>40</v>
      </c>
      <c r="E164" s="5" t="s">
        <v>132</v>
      </c>
      <c r="F164" s="22">
        <v>200</v>
      </c>
      <c r="G164" s="16">
        <f>G165</f>
        <v>3051.5</v>
      </c>
      <c r="H164" s="16">
        <f>H165</f>
        <v>2953.6</v>
      </c>
    </row>
    <row r="165" spans="1:8" ht="47.25" x14ac:dyDescent="0.25">
      <c r="A165" s="10" t="s">
        <v>31</v>
      </c>
      <c r="B165" s="11">
        <v>303</v>
      </c>
      <c r="C165" s="12" t="s">
        <v>48</v>
      </c>
      <c r="D165" s="12" t="s">
        <v>40</v>
      </c>
      <c r="E165" s="5" t="s">
        <v>132</v>
      </c>
      <c r="F165" s="22">
        <v>240</v>
      </c>
      <c r="G165" s="16">
        <v>3051.5</v>
      </c>
      <c r="H165" s="16">
        <v>2953.6</v>
      </c>
    </row>
    <row r="166" spans="1:8" ht="110.25" x14ac:dyDescent="0.25">
      <c r="A166" s="10" t="s">
        <v>36</v>
      </c>
      <c r="B166" s="11">
        <v>303</v>
      </c>
      <c r="C166" s="12" t="s">
        <v>48</v>
      </c>
      <c r="D166" s="12" t="s">
        <v>40</v>
      </c>
      <c r="E166" s="5" t="s">
        <v>133</v>
      </c>
      <c r="F166" s="6"/>
      <c r="G166" s="15">
        <f>G167</f>
        <v>386.73154</v>
      </c>
      <c r="H166" s="15">
        <f>H167</f>
        <v>386.73154</v>
      </c>
    </row>
    <row r="167" spans="1:8" ht="31.5" x14ac:dyDescent="0.25">
      <c r="A167" s="10" t="s">
        <v>32</v>
      </c>
      <c r="B167" s="11">
        <v>303</v>
      </c>
      <c r="C167" s="12" t="s">
        <v>48</v>
      </c>
      <c r="D167" s="12" t="s">
        <v>40</v>
      </c>
      <c r="E167" s="5" t="s">
        <v>133</v>
      </c>
      <c r="F167" s="6">
        <v>200</v>
      </c>
      <c r="G167" s="15">
        <f>G168</f>
        <v>386.73154</v>
      </c>
      <c r="H167" s="15">
        <f>H168</f>
        <v>386.73154</v>
      </c>
    </row>
    <row r="168" spans="1:8" ht="47.25" x14ac:dyDescent="0.25">
      <c r="A168" s="10" t="s">
        <v>31</v>
      </c>
      <c r="B168" s="11">
        <v>303</v>
      </c>
      <c r="C168" s="12" t="s">
        <v>48</v>
      </c>
      <c r="D168" s="12" t="s">
        <v>40</v>
      </c>
      <c r="E168" s="5" t="s">
        <v>133</v>
      </c>
      <c r="F168" s="6">
        <v>240</v>
      </c>
      <c r="G168" s="15">
        <f>500-150+36.73154</f>
        <v>386.73154</v>
      </c>
      <c r="H168" s="15">
        <f>500-150+36.73154</f>
        <v>386.73154</v>
      </c>
    </row>
    <row r="169" spans="1:8" ht="31.5" x14ac:dyDescent="0.25">
      <c r="A169" s="10" t="s">
        <v>174</v>
      </c>
      <c r="B169" s="11">
        <v>303</v>
      </c>
      <c r="C169" s="12" t="s">
        <v>48</v>
      </c>
      <c r="D169" s="12" t="s">
        <v>40</v>
      </c>
      <c r="E169" s="5" t="s">
        <v>175</v>
      </c>
      <c r="F169" s="6"/>
      <c r="G169" s="15">
        <f>G170</f>
        <v>310.56468999999998</v>
      </c>
      <c r="H169" s="15">
        <f>H170</f>
        <v>310.56468999999998</v>
      </c>
    </row>
    <row r="170" spans="1:8" ht="31.5" x14ac:dyDescent="0.25">
      <c r="A170" s="10" t="s">
        <v>32</v>
      </c>
      <c r="B170" s="11">
        <v>303</v>
      </c>
      <c r="C170" s="12" t="s">
        <v>48</v>
      </c>
      <c r="D170" s="12" t="s">
        <v>40</v>
      </c>
      <c r="E170" s="5" t="s">
        <v>175</v>
      </c>
      <c r="F170" s="6">
        <v>200</v>
      </c>
      <c r="G170" s="15">
        <f>G171</f>
        <v>310.56468999999998</v>
      </c>
      <c r="H170" s="15">
        <f>H171</f>
        <v>310.56468999999998</v>
      </c>
    </row>
    <row r="171" spans="1:8" ht="47.25" x14ac:dyDescent="0.25">
      <c r="A171" s="10" t="s">
        <v>31</v>
      </c>
      <c r="B171" s="11">
        <v>303</v>
      </c>
      <c r="C171" s="12" t="s">
        <v>48</v>
      </c>
      <c r="D171" s="12" t="s">
        <v>40</v>
      </c>
      <c r="E171" s="5" t="s">
        <v>175</v>
      </c>
      <c r="F171" s="6">
        <v>240</v>
      </c>
      <c r="G171" s="15">
        <v>310.56468999999998</v>
      </c>
      <c r="H171" s="15">
        <v>310.56468999999998</v>
      </c>
    </row>
    <row r="172" spans="1:8" ht="31.5" x14ac:dyDescent="0.25">
      <c r="A172" s="10" t="s">
        <v>176</v>
      </c>
      <c r="B172" s="11">
        <v>303</v>
      </c>
      <c r="C172" s="12" t="s">
        <v>48</v>
      </c>
      <c r="D172" s="12" t="s">
        <v>40</v>
      </c>
      <c r="E172" s="5" t="s">
        <v>177</v>
      </c>
      <c r="F172" s="6"/>
      <c r="G172" s="15">
        <f>G173</f>
        <v>28</v>
      </c>
      <c r="H172" s="15">
        <f>H173</f>
        <v>28</v>
      </c>
    </row>
    <row r="173" spans="1:8" ht="31.5" x14ac:dyDescent="0.25">
      <c r="A173" s="10" t="s">
        <v>32</v>
      </c>
      <c r="B173" s="11">
        <v>303</v>
      </c>
      <c r="C173" s="12" t="s">
        <v>48</v>
      </c>
      <c r="D173" s="12" t="s">
        <v>40</v>
      </c>
      <c r="E173" s="5" t="s">
        <v>177</v>
      </c>
      <c r="F173" s="6">
        <v>200</v>
      </c>
      <c r="G173" s="15">
        <f>G174</f>
        <v>28</v>
      </c>
      <c r="H173" s="15">
        <f>H174</f>
        <v>28</v>
      </c>
    </row>
    <row r="174" spans="1:8" ht="47.25" x14ac:dyDescent="0.25">
      <c r="A174" s="10" t="s">
        <v>31</v>
      </c>
      <c r="B174" s="11">
        <v>303</v>
      </c>
      <c r="C174" s="12" t="s">
        <v>48</v>
      </c>
      <c r="D174" s="12" t="s">
        <v>40</v>
      </c>
      <c r="E174" s="5" t="s">
        <v>177</v>
      </c>
      <c r="F174" s="6">
        <v>240</v>
      </c>
      <c r="G174" s="15">
        <v>28</v>
      </c>
      <c r="H174" s="15">
        <v>28</v>
      </c>
    </row>
    <row r="175" spans="1:8" x14ac:dyDescent="0.25">
      <c r="A175" s="10" t="s">
        <v>148</v>
      </c>
      <c r="B175" s="11">
        <v>303</v>
      </c>
      <c r="C175" s="12" t="s">
        <v>42</v>
      </c>
      <c r="D175" s="12" t="s">
        <v>38</v>
      </c>
      <c r="E175" s="5"/>
      <c r="F175" s="6"/>
      <c r="G175" s="15">
        <f t="shared" ref="G175:H178" si="13">G176</f>
        <v>742</v>
      </c>
      <c r="H175" s="15">
        <f t="shared" si="13"/>
        <v>742</v>
      </c>
    </row>
    <row r="176" spans="1:8" ht="31.5" x14ac:dyDescent="0.25">
      <c r="A176" s="10" t="s">
        <v>145</v>
      </c>
      <c r="B176" s="11">
        <v>303</v>
      </c>
      <c r="C176" s="12" t="s">
        <v>42</v>
      </c>
      <c r="D176" s="12" t="s">
        <v>48</v>
      </c>
      <c r="E176" s="5"/>
      <c r="F176" s="6"/>
      <c r="G176" s="15">
        <f t="shared" si="13"/>
        <v>742</v>
      </c>
      <c r="H176" s="15">
        <f t="shared" si="13"/>
        <v>742</v>
      </c>
    </row>
    <row r="177" spans="1:8" ht="31.5" x14ac:dyDescent="0.25">
      <c r="A177" s="10" t="s">
        <v>156</v>
      </c>
      <c r="B177" s="11">
        <v>303</v>
      </c>
      <c r="C177" s="12" t="s">
        <v>42</v>
      </c>
      <c r="D177" s="12" t="s">
        <v>48</v>
      </c>
      <c r="E177" s="5" t="s">
        <v>159</v>
      </c>
      <c r="F177" s="6"/>
      <c r="G177" s="15">
        <f t="shared" si="13"/>
        <v>742</v>
      </c>
      <c r="H177" s="15">
        <f t="shared" si="13"/>
        <v>742</v>
      </c>
    </row>
    <row r="178" spans="1:8" ht="31.5" x14ac:dyDescent="0.25">
      <c r="A178" s="10" t="s">
        <v>32</v>
      </c>
      <c r="B178" s="11">
        <v>303</v>
      </c>
      <c r="C178" s="12" t="s">
        <v>42</v>
      </c>
      <c r="D178" s="12" t="s">
        <v>48</v>
      </c>
      <c r="E178" s="5" t="s">
        <v>159</v>
      </c>
      <c r="F178" s="6">
        <v>200</v>
      </c>
      <c r="G178" s="15">
        <f t="shared" si="13"/>
        <v>742</v>
      </c>
      <c r="H178" s="15">
        <f t="shared" si="13"/>
        <v>742</v>
      </c>
    </row>
    <row r="179" spans="1:8" ht="47.25" x14ac:dyDescent="0.25">
      <c r="A179" s="10" t="s">
        <v>31</v>
      </c>
      <c r="B179" s="11">
        <v>303</v>
      </c>
      <c r="C179" s="12" t="s">
        <v>42</v>
      </c>
      <c r="D179" s="12" t="s">
        <v>48</v>
      </c>
      <c r="E179" s="5" t="s">
        <v>159</v>
      </c>
      <c r="F179" s="6">
        <v>240</v>
      </c>
      <c r="G179" s="15">
        <v>742</v>
      </c>
      <c r="H179" s="15">
        <v>742</v>
      </c>
    </row>
    <row r="180" spans="1:8" x14ac:dyDescent="0.25">
      <c r="A180" s="10" t="s">
        <v>17</v>
      </c>
      <c r="B180" s="11">
        <v>303</v>
      </c>
      <c r="C180" s="12" t="s">
        <v>49</v>
      </c>
      <c r="D180" s="12" t="s">
        <v>38</v>
      </c>
      <c r="E180" s="5"/>
      <c r="F180" s="6"/>
      <c r="G180" s="15">
        <f t="shared" ref="G180:H184" si="14">G181</f>
        <v>153.19999999999999</v>
      </c>
      <c r="H180" s="15">
        <f t="shared" si="14"/>
        <v>153.19999999999999</v>
      </c>
    </row>
    <row r="181" spans="1:8" x14ac:dyDescent="0.25">
      <c r="A181" s="10" t="s">
        <v>33</v>
      </c>
      <c r="B181" s="11">
        <v>303</v>
      </c>
      <c r="C181" s="12" t="s">
        <v>49</v>
      </c>
      <c r="D181" s="12" t="s">
        <v>49</v>
      </c>
      <c r="E181" s="5"/>
      <c r="F181" s="6"/>
      <c r="G181" s="15">
        <f t="shared" si="14"/>
        <v>153.19999999999999</v>
      </c>
      <c r="H181" s="15">
        <f t="shared" si="14"/>
        <v>153.19999999999999</v>
      </c>
    </row>
    <row r="182" spans="1:8" x14ac:dyDescent="0.25">
      <c r="A182" s="21" t="s">
        <v>134</v>
      </c>
      <c r="B182" s="11">
        <v>303</v>
      </c>
      <c r="C182" s="12" t="s">
        <v>49</v>
      </c>
      <c r="D182" s="12" t="s">
        <v>49</v>
      </c>
      <c r="E182" s="5" t="s">
        <v>135</v>
      </c>
      <c r="F182" s="6"/>
      <c r="G182" s="15">
        <f t="shared" si="14"/>
        <v>153.19999999999999</v>
      </c>
      <c r="H182" s="15">
        <f t="shared" si="14"/>
        <v>153.19999999999999</v>
      </c>
    </row>
    <row r="183" spans="1:8" ht="47.25" x14ac:dyDescent="0.25">
      <c r="A183" s="9" t="s">
        <v>136</v>
      </c>
      <c r="B183" s="11">
        <v>303</v>
      </c>
      <c r="C183" s="12" t="s">
        <v>49</v>
      </c>
      <c r="D183" s="12" t="s">
        <v>49</v>
      </c>
      <c r="E183" s="5" t="s">
        <v>137</v>
      </c>
      <c r="F183" s="6"/>
      <c r="G183" s="15">
        <f t="shared" si="14"/>
        <v>153.19999999999999</v>
      </c>
      <c r="H183" s="15">
        <f t="shared" si="14"/>
        <v>153.19999999999999</v>
      </c>
    </row>
    <row r="184" spans="1:8" ht="31.5" x14ac:dyDescent="0.25">
      <c r="A184" s="9" t="s">
        <v>32</v>
      </c>
      <c r="B184" s="11">
        <v>303</v>
      </c>
      <c r="C184" s="12" t="s">
        <v>49</v>
      </c>
      <c r="D184" s="12" t="s">
        <v>49</v>
      </c>
      <c r="E184" s="5" t="s">
        <v>137</v>
      </c>
      <c r="F184" s="6">
        <v>200</v>
      </c>
      <c r="G184" s="15">
        <f t="shared" si="14"/>
        <v>153.19999999999999</v>
      </c>
      <c r="H184" s="15">
        <f t="shared" si="14"/>
        <v>153.19999999999999</v>
      </c>
    </row>
    <row r="185" spans="1:8" ht="47.25" x14ac:dyDescent="0.25">
      <c r="A185" s="9" t="s">
        <v>31</v>
      </c>
      <c r="B185" s="11">
        <v>303</v>
      </c>
      <c r="C185" s="12" t="s">
        <v>49</v>
      </c>
      <c r="D185" s="12" t="s">
        <v>49</v>
      </c>
      <c r="E185" s="5" t="s">
        <v>137</v>
      </c>
      <c r="F185" s="6">
        <v>240</v>
      </c>
      <c r="G185" s="15">
        <v>153.19999999999999</v>
      </c>
      <c r="H185" s="15">
        <v>153.19999999999999</v>
      </c>
    </row>
    <row r="186" spans="1:8" x14ac:dyDescent="0.25">
      <c r="A186" s="10" t="s">
        <v>19</v>
      </c>
      <c r="B186" s="11">
        <v>30</v>
      </c>
      <c r="C186" s="12" t="s">
        <v>45</v>
      </c>
      <c r="D186" s="12" t="s">
        <v>38</v>
      </c>
      <c r="E186" s="5"/>
      <c r="F186" s="22"/>
      <c r="G186" s="16">
        <f t="shared" ref="G186:H190" si="15">G187</f>
        <v>19.3</v>
      </c>
      <c r="H186" s="16">
        <f t="shared" si="15"/>
        <v>19.3</v>
      </c>
    </row>
    <row r="187" spans="1:8" x14ac:dyDescent="0.25">
      <c r="A187" s="10" t="s">
        <v>30</v>
      </c>
      <c r="B187" s="11">
        <v>303</v>
      </c>
      <c r="C187" s="12" t="s">
        <v>45</v>
      </c>
      <c r="D187" s="12" t="s">
        <v>37</v>
      </c>
      <c r="E187" s="5"/>
      <c r="F187" s="22"/>
      <c r="G187" s="16">
        <f t="shared" si="15"/>
        <v>19.3</v>
      </c>
      <c r="H187" s="16">
        <f t="shared" si="15"/>
        <v>19.3</v>
      </c>
    </row>
    <row r="188" spans="1:8" ht="31.5" x14ac:dyDescent="0.25">
      <c r="A188" s="10" t="s">
        <v>138</v>
      </c>
      <c r="B188" s="11">
        <v>303</v>
      </c>
      <c r="C188" s="12" t="s">
        <v>45</v>
      </c>
      <c r="D188" s="12" t="s">
        <v>37</v>
      </c>
      <c r="E188" s="5" t="s">
        <v>139</v>
      </c>
      <c r="F188" s="22"/>
      <c r="G188" s="16">
        <f t="shared" si="15"/>
        <v>19.3</v>
      </c>
      <c r="H188" s="16">
        <f t="shared" si="15"/>
        <v>19.3</v>
      </c>
    </row>
    <row r="189" spans="1:8" x14ac:dyDescent="0.25">
      <c r="A189" s="10" t="s">
        <v>171</v>
      </c>
      <c r="B189" s="11">
        <v>303</v>
      </c>
      <c r="C189" s="12"/>
      <c r="D189" s="12"/>
      <c r="E189" s="5" t="s">
        <v>140</v>
      </c>
      <c r="F189" s="22"/>
      <c r="G189" s="16">
        <f t="shared" si="15"/>
        <v>19.3</v>
      </c>
      <c r="H189" s="16">
        <f t="shared" si="15"/>
        <v>19.3</v>
      </c>
    </row>
    <row r="190" spans="1:8" ht="31.5" x14ac:dyDescent="0.25">
      <c r="A190" s="10" t="s">
        <v>20</v>
      </c>
      <c r="B190" s="11">
        <v>303</v>
      </c>
      <c r="C190" s="12" t="s">
        <v>45</v>
      </c>
      <c r="D190" s="12" t="s">
        <v>37</v>
      </c>
      <c r="E190" s="5" t="s">
        <v>140</v>
      </c>
      <c r="F190" s="22">
        <v>300</v>
      </c>
      <c r="G190" s="16">
        <f t="shared" si="15"/>
        <v>19.3</v>
      </c>
      <c r="H190" s="16">
        <f t="shared" si="15"/>
        <v>19.3</v>
      </c>
    </row>
    <row r="191" spans="1:8" ht="31.5" x14ac:dyDescent="0.25">
      <c r="A191" s="10" t="s">
        <v>170</v>
      </c>
      <c r="B191" s="11">
        <v>303</v>
      </c>
      <c r="C191" s="12" t="s">
        <v>45</v>
      </c>
      <c r="D191" s="12" t="s">
        <v>37</v>
      </c>
      <c r="E191" s="5" t="s">
        <v>140</v>
      </c>
      <c r="F191" s="22">
        <v>310</v>
      </c>
      <c r="G191" s="16">
        <v>19.3</v>
      </c>
      <c r="H191" s="16">
        <v>19.3</v>
      </c>
    </row>
    <row r="192" spans="1:8" x14ac:dyDescent="0.25">
      <c r="A192" s="10" t="s">
        <v>21</v>
      </c>
      <c r="B192" s="11">
        <v>303</v>
      </c>
      <c r="C192" s="12" t="s">
        <v>43</v>
      </c>
      <c r="D192" s="12" t="s">
        <v>38</v>
      </c>
      <c r="E192" s="5"/>
      <c r="F192" s="22"/>
      <c r="G192" s="16">
        <f t="shared" ref="G192:H196" si="16">G193</f>
        <v>30.5</v>
      </c>
      <c r="H192" s="16">
        <f t="shared" si="16"/>
        <v>30.54</v>
      </c>
    </row>
    <row r="193" spans="1:8" x14ac:dyDescent="0.25">
      <c r="A193" s="10" t="s">
        <v>22</v>
      </c>
      <c r="B193" s="11">
        <v>303</v>
      </c>
      <c r="C193" s="12" t="s">
        <v>43</v>
      </c>
      <c r="D193" s="12" t="s">
        <v>39</v>
      </c>
      <c r="E193" s="5"/>
      <c r="F193" s="22"/>
      <c r="G193" s="16">
        <f t="shared" si="16"/>
        <v>30.5</v>
      </c>
      <c r="H193" s="16">
        <f t="shared" si="16"/>
        <v>30.54</v>
      </c>
    </row>
    <row r="194" spans="1:8" ht="31.5" x14ac:dyDescent="0.25">
      <c r="A194" s="10" t="s">
        <v>141</v>
      </c>
      <c r="B194" s="11">
        <v>303</v>
      </c>
      <c r="C194" s="12" t="s">
        <v>43</v>
      </c>
      <c r="D194" s="12" t="s">
        <v>39</v>
      </c>
      <c r="E194" s="5" t="s">
        <v>142</v>
      </c>
      <c r="F194" s="6"/>
      <c r="G194" s="15">
        <f t="shared" si="16"/>
        <v>30.5</v>
      </c>
      <c r="H194" s="15">
        <f t="shared" si="16"/>
        <v>30.54</v>
      </c>
    </row>
    <row r="195" spans="1:8" ht="47.25" x14ac:dyDescent="0.25">
      <c r="A195" s="10" t="s">
        <v>143</v>
      </c>
      <c r="B195" s="11">
        <v>303</v>
      </c>
      <c r="C195" s="12" t="s">
        <v>43</v>
      </c>
      <c r="D195" s="12" t="s">
        <v>39</v>
      </c>
      <c r="E195" s="5" t="s">
        <v>144</v>
      </c>
      <c r="F195" s="6"/>
      <c r="G195" s="15">
        <f t="shared" si="16"/>
        <v>30.5</v>
      </c>
      <c r="H195" s="15">
        <f t="shared" si="16"/>
        <v>30.54</v>
      </c>
    </row>
    <row r="196" spans="1:8" ht="31.5" x14ac:dyDescent="0.25">
      <c r="A196" s="10" t="s">
        <v>32</v>
      </c>
      <c r="B196" s="11">
        <v>303</v>
      </c>
      <c r="C196" s="12" t="s">
        <v>43</v>
      </c>
      <c r="D196" s="12" t="s">
        <v>39</v>
      </c>
      <c r="E196" s="5" t="s">
        <v>144</v>
      </c>
      <c r="F196" s="6">
        <v>200</v>
      </c>
      <c r="G196" s="15">
        <f t="shared" si="16"/>
        <v>30.5</v>
      </c>
      <c r="H196" s="15">
        <f t="shared" si="16"/>
        <v>30.54</v>
      </c>
    </row>
    <row r="197" spans="1:8" ht="47.25" x14ac:dyDescent="0.25">
      <c r="A197" s="10" t="s">
        <v>31</v>
      </c>
      <c r="B197" s="11">
        <v>303</v>
      </c>
      <c r="C197" s="12" t="s">
        <v>43</v>
      </c>
      <c r="D197" s="12" t="s">
        <v>39</v>
      </c>
      <c r="E197" s="5" t="s">
        <v>144</v>
      </c>
      <c r="F197" s="6">
        <v>240</v>
      </c>
      <c r="G197" s="15">
        <v>30.5</v>
      </c>
      <c r="H197" s="15">
        <v>30.54</v>
      </c>
    </row>
    <row r="198" spans="1:8" x14ac:dyDescent="0.25">
      <c r="A198" s="10" t="s">
        <v>147</v>
      </c>
      <c r="B198" s="11"/>
      <c r="C198" s="12"/>
      <c r="D198" s="12"/>
      <c r="E198" s="5"/>
      <c r="F198" s="6"/>
      <c r="G198" s="15"/>
      <c r="H198" s="15"/>
    </row>
    <row r="199" spans="1:8" x14ac:dyDescent="0.25">
      <c r="A199" s="44" t="s">
        <v>50</v>
      </c>
      <c r="B199" s="44"/>
      <c r="C199" s="44"/>
      <c r="D199" s="44"/>
      <c r="E199" s="44"/>
      <c r="F199" s="44"/>
      <c r="G199" s="24">
        <f>SUM(G13)</f>
        <v>41657.963759999999</v>
      </c>
      <c r="H199" s="24">
        <f>SUM(H13)</f>
        <v>37843.3802</v>
      </c>
    </row>
    <row r="200" spans="1:8" x14ac:dyDescent="0.25">
      <c r="A200" s="1"/>
    </row>
    <row r="203" spans="1:8" x14ac:dyDescent="0.25">
      <c r="A203" s="13"/>
    </row>
    <row r="207" spans="1:8" x14ac:dyDescent="0.25">
      <c r="F207" s="14"/>
      <c r="G207" s="17"/>
      <c r="H207" s="17"/>
    </row>
  </sheetData>
  <mergeCells count="13">
    <mergeCell ref="H11:H12"/>
    <mergeCell ref="A7:L7"/>
    <mergeCell ref="I1:L1"/>
    <mergeCell ref="H2:L6"/>
    <mergeCell ref="A199:F199"/>
    <mergeCell ref="A11:A12"/>
    <mergeCell ref="B11:B12"/>
    <mergeCell ref="C11:C12"/>
    <mergeCell ref="D11:D12"/>
    <mergeCell ref="E11:E12"/>
    <mergeCell ref="F11:F12"/>
    <mergeCell ref="A9:G9"/>
    <mergeCell ref="G11:G12"/>
  </mergeCells>
  <pageMargins left="0.59055118110236227" right="0.19685039370078741" top="0.39370078740157483" bottom="0.39370078740157483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2024-06-28T06:24:46Z</dcterms:modified>
</cp:coreProperties>
</file>