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Лист1!$A$15:$L$26</definedName>
    <definedName name="_xlnm.Print_Titles" localSheetId="0">Лист1!$13:$15</definedName>
    <definedName name="_xlnm.Print_Area" localSheetId="0">Лист1!$A$1:$X$46</definedName>
  </definedNames>
  <calcPr calcId="145621" iterate="1"/>
</workbook>
</file>

<file path=xl/calcChain.xml><?xml version="1.0" encoding="utf-8"?>
<calcChain xmlns="http://schemas.openxmlformats.org/spreadsheetml/2006/main">
  <c r="T46" i="1" l="1"/>
  <c r="U46" i="1"/>
  <c r="S46" i="1"/>
  <c r="P46" i="1"/>
  <c r="T16" i="1"/>
  <c r="U16" i="1"/>
  <c r="S16" i="1"/>
  <c r="T17" i="1"/>
  <c r="U17" i="1"/>
  <c r="S17" i="1"/>
  <c r="W27" i="1"/>
  <c r="X27" i="1"/>
  <c r="V27" i="1"/>
  <c r="T27" i="1"/>
  <c r="U27" i="1"/>
  <c r="S27" i="1"/>
  <c r="W28" i="1"/>
  <c r="X28" i="1"/>
  <c r="V28" i="1"/>
  <c r="X44" i="1"/>
  <c r="W44" i="1"/>
  <c r="V44" i="1"/>
  <c r="X31" i="1"/>
  <c r="W31" i="1"/>
  <c r="V31" i="1"/>
  <c r="X24" i="1"/>
  <c r="W24" i="1"/>
  <c r="V24" i="1"/>
  <c r="W20" i="1"/>
  <c r="X20" i="1"/>
  <c r="V20" i="1"/>
  <c r="Q41" i="1" l="1"/>
  <c r="W41" i="1" s="1"/>
  <c r="R41" i="1"/>
  <c r="P41" i="1"/>
  <c r="V41" i="1" s="1"/>
  <c r="N40" i="1"/>
  <c r="N39" i="1" s="1"/>
  <c r="N38" i="1" s="1"/>
  <c r="M40" i="1"/>
  <c r="M39" i="1" s="1"/>
  <c r="M38" i="1" s="1"/>
  <c r="Q42" i="1"/>
  <c r="W42" i="1" s="1"/>
  <c r="R42" i="1"/>
  <c r="X42" i="1" s="1"/>
  <c r="Q43" i="1"/>
  <c r="W43" i="1" s="1"/>
  <c r="R43" i="1"/>
  <c r="X43" i="1" s="1"/>
  <c r="P43" i="1"/>
  <c r="V43" i="1" s="1"/>
  <c r="P42" i="1"/>
  <c r="N21" i="1"/>
  <c r="O21" i="1"/>
  <c r="M21" i="1"/>
  <c r="N25" i="1"/>
  <c r="O25" i="1"/>
  <c r="M25" i="1"/>
  <c r="N35" i="1"/>
  <c r="N34" i="1" s="1"/>
  <c r="N33" i="1" s="1"/>
  <c r="O35" i="1"/>
  <c r="O34" i="1" s="1"/>
  <c r="O33" i="1" s="1"/>
  <c r="M35" i="1"/>
  <c r="M34" i="1" s="1"/>
  <c r="M33" i="1" s="1"/>
  <c r="R30" i="1"/>
  <c r="Q30" i="1"/>
  <c r="P30" i="1"/>
  <c r="R23" i="1"/>
  <c r="X23" i="1" s="1"/>
  <c r="Q23" i="1"/>
  <c r="W23" i="1" s="1"/>
  <c r="P23" i="1"/>
  <c r="V23" i="1" s="1"/>
  <c r="R18" i="1"/>
  <c r="X18" i="1" s="1"/>
  <c r="Q18" i="1"/>
  <c r="W18" i="1" s="1"/>
  <c r="P18" i="1"/>
  <c r="V18" i="1" s="1"/>
  <c r="O40" i="1"/>
  <c r="O39" i="1" s="1"/>
  <c r="O38" i="1" s="1"/>
  <c r="O30" i="1"/>
  <c r="O29" i="1" s="1"/>
  <c r="N30" i="1"/>
  <c r="N29" i="1" s="1"/>
  <c r="M30" i="1"/>
  <c r="M29" i="1" s="1"/>
  <c r="O23" i="1"/>
  <c r="N23" i="1"/>
  <c r="M23" i="1"/>
  <c r="O18" i="1"/>
  <c r="N18" i="1"/>
  <c r="M18" i="1"/>
  <c r="Q29" i="1" l="1"/>
  <c r="W29" i="1" s="1"/>
  <c r="W30" i="1"/>
  <c r="R40" i="1"/>
  <c r="X41" i="1"/>
  <c r="P29" i="1"/>
  <c r="V29" i="1" s="1"/>
  <c r="V30" i="1"/>
  <c r="P40" i="1"/>
  <c r="V42" i="1"/>
  <c r="O17" i="1"/>
  <c r="R29" i="1"/>
  <c r="X29" i="1" s="1"/>
  <c r="X30" i="1"/>
  <c r="Q40" i="1"/>
  <c r="O16" i="1"/>
  <c r="O46" i="1" s="1"/>
  <c r="M17" i="1"/>
  <c r="M16" i="1" s="1"/>
  <c r="M46" i="1" s="1"/>
  <c r="N17" i="1"/>
  <c r="N16" i="1" s="1"/>
  <c r="N46" i="1" s="1"/>
  <c r="I29" i="1"/>
  <c r="H29" i="1"/>
  <c r="G29" i="1"/>
  <c r="L30" i="1"/>
  <c r="L29" i="1" s="1"/>
  <c r="K30" i="1"/>
  <c r="K29" i="1" s="1"/>
  <c r="J30" i="1"/>
  <c r="J29" i="1" s="1"/>
  <c r="F30" i="1"/>
  <c r="F29" i="1" s="1"/>
  <c r="E30" i="1"/>
  <c r="E29" i="1" s="1"/>
  <c r="D30" i="1"/>
  <c r="D29" i="1" s="1"/>
  <c r="Q39" i="1" l="1"/>
  <c r="W40" i="1"/>
  <c r="R39" i="1"/>
  <c r="X40" i="1"/>
  <c r="P39" i="1"/>
  <c r="V40" i="1"/>
  <c r="K23" i="1"/>
  <c r="L23" i="1"/>
  <c r="J23" i="1"/>
  <c r="R38" i="1" l="1"/>
  <c r="X38" i="1" s="1"/>
  <c r="X39" i="1"/>
  <c r="P38" i="1"/>
  <c r="V38" i="1" s="1"/>
  <c r="V39" i="1"/>
  <c r="Q38" i="1"/>
  <c r="W38" i="1" s="1"/>
  <c r="W39" i="1"/>
  <c r="J40" i="1"/>
  <c r="J39" i="1" s="1"/>
  <c r="K18" i="1" l="1"/>
  <c r="L18" i="1"/>
  <c r="J18" i="1"/>
  <c r="I40" i="1" l="1"/>
  <c r="I39" i="1" s="1"/>
  <c r="H40" i="1"/>
  <c r="H39" i="1" s="1"/>
  <c r="G40" i="1"/>
  <c r="G39" i="1" s="1"/>
  <c r="F40" i="1"/>
  <c r="E40" i="1"/>
  <c r="D40" i="1"/>
  <c r="D39" i="1" l="1"/>
  <c r="J38" i="1"/>
  <c r="K40" i="1"/>
  <c r="L40" i="1"/>
  <c r="E39" i="1"/>
  <c r="F39" i="1"/>
  <c r="H23" i="1"/>
  <c r="I23" i="1"/>
  <c r="G23" i="1"/>
  <c r="J22" i="1"/>
  <c r="P22" i="1" s="1"/>
  <c r="V22" i="1" s="1"/>
  <c r="J26" i="1"/>
  <c r="P26" i="1" s="1"/>
  <c r="V26" i="1" s="1"/>
  <c r="K26" i="1"/>
  <c r="Q26" i="1" s="1"/>
  <c r="W26" i="1" s="1"/>
  <c r="L26" i="1"/>
  <c r="R26" i="1" s="1"/>
  <c r="X26" i="1" s="1"/>
  <c r="L39" i="1" l="1"/>
  <c r="L38" i="1" s="1"/>
  <c r="K39" i="1"/>
  <c r="K38" i="1" s="1"/>
  <c r="H17" i="1"/>
  <c r="G17" i="1"/>
  <c r="I17" i="1"/>
  <c r="F33" i="1"/>
  <c r="E33" i="1"/>
  <c r="H35" i="1"/>
  <c r="H34" i="1" s="1"/>
  <c r="K34" i="1" s="1"/>
  <c r="D33" i="1"/>
  <c r="I35" i="1"/>
  <c r="L35" i="1" s="1"/>
  <c r="R35" i="1" s="1"/>
  <c r="X35" i="1" s="1"/>
  <c r="G35" i="1"/>
  <c r="J35" i="1" s="1"/>
  <c r="P35" i="1" s="1"/>
  <c r="V35" i="1" s="1"/>
  <c r="L36" i="1"/>
  <c r="R36" i="1" s="1"/>
  <c r="X36" i="1" s="1"/>
  <c r="K36" i="1"/>
  <c r="Q36" i="1" s="1"/>
  <c r="W36" i="1" s="1"/>
  <c r="J36" i="1"/>
  <c r="P36" i="1" s="1"/>
  <c r="V36" i="1" s="1"/>
  <c r="E25" i="1"/>
  <c r="K25" i="1" s="1"/>
  <c r="Q25" i="1" s="1"/>
  <c r="W25" i="1" s="1"/>
  <c r="F25" i="1"/>
  <c r="L25" i="1" s="1"/>
  <c r="R25" i="1" s="1"/>
  <c r="X25" i="1" s="1"/>
  <c r="D25" i="1"/>
  <c r="J25" i="1" s="1"/>
  <c r="P25" i="1" s="1"/>
  <c r="V25" i="1" s="1"/>
  <c r="E18" i="1"/>
  <c r="F18" i="1"/>
  <c r="D18" i="1"/>
  <c r="K22" i="1"/>
  <c r="Q22" i="1" s="1"/>
  <c r="W22" i="1" s="1"/>
  <c r="L22" i="1"/>
  <c r="R22" i="1" s="1"/>
  <c r="X22" i="1" s="1"/>
  <c r="E21" i="1"/>
  <c r="K21" i="1" s="1"/>
  <c r="Q21" i="1" s="1"/>
  <c r="F21" i="1"/>
  <c r="L21" i="1" s="1"/>
  <c r="D21" i="1"/>
  <c r="J21" i="1" s="1"/>
  <c r="P21" i="1" s="1"/>
  <c r="P17" i="1" l="1"/>
  <c r="V21" i="1"/>
  <c r="P16" i="1"/>
  <c r="V16" i="1" s="1"/>
  <c r="V17" i="1"/>
  <c r="Q17" i="1"/>
  <c r="W21" i="1"/>
  <c r="L17" i="1"/>
  <c r="L16" i="1" s="1"/>
  <c r="R21" i="1"/>
  <c r="K33" i="1"/>
  <c r="Q34" i="1"/>
  <c r="J17" i="1"/>
  <c r="J16" i="1" s="1"/>
  <c r="K17" i="1"/>
  <c r="D17" i="1"/>
  <c r="E17" i="1"/>
  <c r="F17" i="1"/>
  <c r="G34" i="1"/>
  <c r="J34" i="1" s="1"/>
  <c r="H33" i="1"/>
  <c r="I34" i="1"/>
  <c r="L34" i="1" s="1"/>
  <c r="G16" i="1"/>
  <c r="I16" i="1"/>
  <c r="H16" i="1"/>
  <c r="K35" i="1"/>
  <c r="Q35" i="1" s="1"/>
  <c r="W35" i="1" s="1"/>
  <c r="Q33" i="1" l="1"/>
  <c r="W33" i="1" s="1"/>
  <c r="W34" i="1"/>
  <c r="Q16" i="1"/>
  <c r="W16" i="1" s="1"/>
  <c r="W17" i="1"/>
  <c r="R17" i="1"/>
  <c r="X21" i="1"/>
  <c r="J33" i="1"/>
  <c r="J46" i="1" s="1"/>
  <c r="P34" i="1"/>
  <c r="L33" i="1"/>
  <c r="L46" i="1" s="1"/>
  <c r="R34" i="1"/>
  <c r="K16" i="1"/>
  <c r="K46" i="1" s="1"/>
  <c r="F16" i="1"/>
  <c r="D16" i="1"/>
  <c r="E16" i="1"/>
  <c r="E46" i="1" s="1"/>
  <c r="G33" i="1"/>
  <c r="G46" i="1" s="1"/>
  <c r="I33" i="1"/>
  <c r="H46" i="1"/>
  <c r="R33" i="1" l="1"/>
  <c r="X33" i="1" s="1"/>
  <c r="X34" i="1"/>
  <c r="P33" i="1"/>
  <c r="V34" i="1"/>
  <c r="R16" i="1"/>
  <c r="X16" i="1" s="1"/>
  <c r="X17" i="1"/>
  <c r="Q46" i="1"/>
  <c r="W46" i="1" s="1"/>
  <c r="F46" i="1"/>
  <c r="I46" i="1"/>
  <c r="D46" i="1"/>
  <c r="V46" i="1" l="1"/>
  <c r="V33" i="1"/>
  <c r="R46" i="1"/>
  <c r="X46" i="1" s="1"/>
</calcChain>
</file>

<file path=xl/sharedStrings.xml><?xml version="1.0" encoding="utf-8"?>
<sst xmlns="http://schemas.openxmlformats.org/spreadsheetml/2006/main" count="88" uniqueCount="50">
  <si>
    <t xml:space="preserve">Наименование </t>
  </si>
  <si>
    <t>Целевая статья</t>
  </si>
  <si>
    <t>Вид расходов</t>
  </si>
  <si>
    <t>Сумма, рублей</t>
  </si>
  <si>
    <t>Предлагаемые изменения</t>
  </si>
  <si>
    <t>Сумма с учетом изменений, рублей</t>
  </si>
  <si>
    <t>2024 год</t>
  </si>
  <si>
    <t>2025 год</t>
  </si>
  <si>
    <t>2026 год</t>
  </si>
  <si>
    <t xml:space="preserve">2024 год  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</si>
  <si>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товаров, работ, услуг (в соответствии с пунктом 1 статьи 78 Бюджетного кодекса Российской Федерации)</t>
  </si>
  <si>
    <t>Муниципальная программа "Экономическое развитие и инвестиционная деятельность"</t>
  </si>
  <si>
    <t>01 0 00 00000</t>
  </si>
  <si>
    <t>01 0 00 S8220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</si>
  <si>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</si>
  <si>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поддержку малых форм хозяйствования личных подсобных и крестьянских (фермерских) хозяйств</t>
  </si>
  <si>
    <t>01 0 00 82210</t>
  </si>
  <si>
    <t>Субсидии на поддержку малого и среднего предпринимательства на территории Приморского муниципального округа Архангельской области.</t>
  </si>
  <si>
    <t>01 0 00 82320</t>
  </si>
  <si>
    <t>Муниципальная программа "Развитие образования"</t>
  </si>
  <si>
    <t>04 0 00 00000</t>
  </si>
  <si>
    <t>Обеспечение функционирования модели персонифицированного финансирования дополнительного образования детей</t>
  </si>
  <si>
    <t>04 0 00 84050</t>
  </si>
  <si>
    <t>Субсидии бюджетным учреждениям</t>
  </si>
  <si>
    <t>Реализация образовательных программ</t>
  </si>
  <si>
    <t>04 0 00 Л8620</t>
  </si>
  <si>
    <t xml:space="preserve">Субсидии некоммерческим организациям, не являющимся государственными (муниципальными) учреждениями (в соответствии с пунктом 2 статьи 78.1 Бюджетного кодекса Российской Федерации)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</si>
  <si>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</si>
  <si>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«Развитие местного самоуправления и поддержка социально ориентированных некоммерческих организаций»</t>
  </si>
  <si>
    <t>11 0 00 00000</t>
  </si>
  <si>
    <t>Субсидии на поддержку социально ориентированных некоммерческих организаций</t>
  </si>
  <si>
    <t xml:space="preserve">11 4 00 80560 </t>
  </si>
  <si>
    <t>Всего</t>
  </si>
  <si>
    <t>Софинансирование расходов по созданию условий для обеспечения жителей муниципальных и городских округов  Архангельской области услугами торговли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</si>
  <si>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</si>
  <si>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к решению Собрания депутатов
Приморского муниципального округа
от  21 марта 2024 г. №    ___</t>
  </si>
  <si>
    <t>ПРИЛОЖЕНИЕ № 5</t>
  </si>
  <si>
    <t>2027 год</t>
  </si>
  <si>
    <t xml:space="preserve">РАСПРЕДЕЛЕНИЕ 
бюджетных ассигнований на предоставление субсидий (грантов в форме субсидий) юридическим лицам (за исключением субсидий государственным (муниципальным) учреждениям), индивидуальным предпринимателям, физическим лицам, субсидий некоммерческим организациям, не являющимся государственными (муниципальными) учреждениями, и грантов в форме субсидий некоммерческим организациям, не являющимся казенными учреждениями, предоставляемых в соответствии
 с пунктом 1 статьи 78 и пунктом 2 статьи 78.1 и статьей 78.4  Бюджетного кодекса Российской Федерации, 
на 2025 год и на плановый период 2026 и 2027 годов
</t>
  </si>
  <si>
    <t xml:space="preserve">Субсидии в целях финансового обеспечения исполнения государственного (муниципального) социального заказа на оказание государственных (муниципальных) услуг в социальной сфере (в соответствии со статьей 78.4 Бюджетного кодекса Российской Федерации) 
</t>
  </si>
  <si>
    <t>01 0 00 82330</t>
  </si>
  <si>
    <t xml:space="preserve"> изменения, рублей</t>
  </si>
  <si>
    <t>Сумма утверждено, рублей</t>
  </si>
  <si>
    <t>к решению Собрания депутатов
Приморского муниципального округа
от  20 февраля 2025 г. №    ___</t>
  </si>
  <si>
    <t>Утверждено</t>
  </si>
  <si>
    <t>Реализация мероприятий в рамках договора участия в комплексном социально-экономическом развитии</t>
  </si>
  <si>
    <t>01 0 00 80790</t>
  </si>
  <si>
    <t>ПРИЛОЖЕНИЕ № 4</t>
  </si>
  <si>
    <t>к решению Собрания депутатов
Приморского муниципального округа
от  24 апреля 2025 г. № 277</t>
  </si>
  <si>
    <t>к решению Собрания депутатов
Приморского муниципального округа
от  12 декабря 2024 г. № 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</si>
</sst>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78">
    <xf numFmtId="0" fontId="0" fillId="0" borderId="0" xfId="0"/>
    <xf numFmtId="0" fontId="5" fillId="0" borderId="1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0" xfId="0" applyFont="1" applyFill="1" applyAlignment="1">
      <alignment horizontal="right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top" wrapText="1"/>
    </xf>
    <xf numFmtId="0" fontId="5" fillId="0" borderId="15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Alignment="1">
      <alignment horizontal="right" vertical="top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top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" fontId="7" fillId="0" borderId="17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4" fontId="7" fillId="0" borderId="19" xfId="0" applyNumberFormat="1" applyFont="1" applyFill="1" applyBorder="1" applyAlignment="1">
      <alignment horizontal="center" vertical="center" wrapText="1"/>
    </xf>
    <xf numFmtId="4" fontId="7" fillId="2" borderId="17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4" fontId="13" fillId="2" borderId="0" xfId="0" applyNumberFormat="1" applyFont="1" applyFill="1" applyAlignment="1">
      <alignment horizontal="right" vertical="top" wrapText="1"/>
    </xf>
    <xf numFmtId="4" fontId="13" fillId="0" borderId="0" xfId="0" applyNumberFormat="1" applyFont="1" applyAlignment="1">
      <alignment horizontal="right" vertical="top" wrapText="1"/>
    </xf>
    <xf numFmtId="0" fontId="1" fillId="0" borderId="8" xfId="0" applyFont="1" applyFill="1" applyBorder="1" applyAlignment="1">
      <alignment horizontal="center" vertical="center" wrapText="1"/>
    </xf>
    <xf numFmtId="4" fontId="13" fillId="2" borderId="0" xfId="0" applyNumberFormat="1" applyFont="1" applyFill="1" applyAlignment="1">
      <alignment horizontal="center" vertical="top" wrapText="1"/>
    </xf>
    <xf numFmtId="4" fontId="13" fillId="0" borderId="0" xfId="0" applyNumberFormat="1" applyFont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4" fontId="15" fillId="0" borderId="2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6"/>
  <sheetViews>
    <sheetView tabSelected="1" view="pageBreakPreview" topLeftCell="A5" zoomScale="84" zoomScaleNormal="80" zoomScaleSheetLayoutView="84" workbookViewId="0">
      <selection activeCell="AD14" sqref="AD14"/>
    </sheetView>
  </sheetViews>
  <sheetFormatPr defaultRowHeight="15" x14ac:dyDescent="0.25"/>
  <cols>
    <col min="1" max="1" width="53.140625" customWidth="1"/>
    <col min="2" max="2" width="16.28515625" customWidth="1"/>
    <col min="3" max="3" width="7.85546875" customWidth="1"/>
    <col min="4" max="4" width="11.28515625" hidden="1" customWidth="1"/>
    <col min="5" max="5" width="12.140625" hidden="1" customWidth="1"/>
    <col min="6" max="6" width="12.28515625" hidden="1" customWidth="1"/>
    <col min="7" max="7" width="11.42578125" hidden="1" customWidth="1"/>
    <col min="8" max="8" width="10.85546875" hidden="1" customWidth="1"/>
    <col min="9" max="9" width="11.140625" hidden="1" customWidth="1"/>
    <col min="10" max="10" width="12.5703125" hidden="1" customWidth="1"/>
    <col min="11" max="11" width="12.28515625" hidden="1" customWidth="1"/>
    <col min="12" max="12" width="13.28515625" hidden="1" customWidth="1"/>
    <col min="13" max="13" width="16.7109375" hidden="1" customWidth="1"/>
    <col min="14" max="14" width="14.28515625" hidden="1" customWidth="1"/>
    <col min="15" max="15" width="16.140625" hidden="1" customWidth="1"/>
    <col min="16" max="16" width="13.140625" hidden="1" customWidth="1"/>
    <col min="17" max="17" width="12.28515625" hidden="1" customWidth="1"/>
    <col min="18" max="18" width="13.42578125" hidden="1" customWidth="1"/>
    <col min="19" max="19" width="12.42578125" hidden="1" customWidth="1"/>
    <col min="20" max="20" width="11.85546875" hidden="1" customWidth="1"/>
    <col min="21" max="21" width="13" hidden="1" customWidth="1"/>
    <col min="22" max="22" width="12.140625" customWidth="1"/>
    <col min="23" max="23" width="15" customWidth="1"/>
    <col min="24" max="24" width="12.5703125" customWidth="1"/>
  </cols>
  <sheetData>
    <row r="1" spans="1:24" ht="15.75" hidden="1" x14ac:dyDescent="0.25">
      <c r="J1" s="69" t="s">
        <v>36</v>
      </c>
      <c r="K1" s="69"/>
      <c r="L1" s="69"/>
    </row>
    <row r="2" spans="1:24" ht="69.75" hidden="1" customHeight="1" x14ac:dyDescent="0.25">
      <c r="C2" s="70" t="s">
        <v>35</v>
      </c>
      <c r="D2" s="70"/>
      <c r="E2" s="70"/>
      <c r="F2" s="70"/>
      <c r="G2" s="70"/>
      <c r="H2" s="70"/>
      <c r="I2" s="70"/>
      <c r="J2" s="70"/>
      <c r="K2" s="70"/>
      <c r="L2" s="70"/>
    </row>
    <row r="3" spans="1:24" ht="20.25" hidden="1" customHeight="1" x14ac:dyDescent="0.25">
      <c r="C3" s="72" t="s">
        <v>36</v>
      </c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</row>
    <row r="4" spans="1:24" ht="37.5" hidden="1" customHeight="1" x14ac:dyDescent="0.25">
      <c r="C4" s="73" t="s">
        <v>43</v>
      </c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</row>
    <row r="5" spans="1:24" ht="37.5" customHeight="1" x14ac:dyDescent="0.25"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V5" s="76" t="s">
        <v>47</v>
      </c>
      <c r="W5" s="76"/>
      <c r="X5" s="76"/>
    </row>
    <row r="6" spans="1:24" ht="51" customHeight="1" x14ac:dyDescent="0.25"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V6" s="75" t="s">
        <v>48</v>
      </c>
      <c r="W6" s="76"/>
      <c r="X6" s="76"/>
    </row>
    <row r="7" spans="1:24" ht="15.75" x14ac:dyDescent="0.25">
      <c r="J7" s="40"/>
      <c r="K7" s="40"/>
      <c r="L7" s="40"/>
    </row>
    <row r="8" spans="1:24" ht="19.5" customHeight="1" x14ac:dyDescent="0.25"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U8" s="76" t="s">
        <v>36</v>
      </c>
      <c r="V8" s="76"/>
      <c r="W8" s="76"/>
      <c r="X8" s="76"/>
    </row>
    <row r="9" spans="1:24" ht="45.75" customHeight="1" x14ac:dyDescent="0.25"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U9" s="75" t="s">
        <v>49</v>
      </c>
      <c r="V9" s="76"/>
      <c r="W9" s="76"/>
      <c r="X9" s="76"/>
    </row>
    <row r="10" spans="1:24" ht="97.5" customHeight="1" x14ac:dyDescent="0.25">
      <c r="A10" s="74" t="s">
        <v>38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</row>
    <row r="11" spans="1:24" ht="33.75" customHeight="1" x14ac:dyDescent="0.25">
      <c r="A11" s="74"/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</row>
    <row r="12" spans="1:24" ht="15.75" thickBot="1" x14ac:dyDescent="0.3">
      <c r="A12" s="4"/>
      <c r="B12" s="4"/>
      <c r="C12" s="4"/>
      <c r="D12" s="4"/>
      <c r="E12" s="4"/>
      <c r="F12" s="4"/>
      <c r="G12" s="4"/>
      <c r="H12" s="4"/>
      <c r="I12" s="4"/>
      <c r="J12" s="5"/>
      <c r="K12" s="5"/>
      <c r="L12" s="5"/>
    </row>
    <row r="13" spans="1:24" ht="25.5" customHeight="1" thickBot="1" x14ac:dyDescent="0.3">
      <c r="A13" s="49" t="s">
        <v>0</v>
      </c>
      <c r="B13" s="51" t="s">
        <v>1</v>
      </c>
      <c r="C13" s="51" t="s">
        <v>2</v>
      </c>
      <c r="D13" s="53" t="s">
        <v>3</v>
      </c>
      <c r="E13" s="54"/>
      <c r="F13" s="71"/>
      <c r="G13" s="53" t="s">
        <v>4</v>
      </c>
      <c r="H13" s="54"/>
      <c r="I13" s="71"/>
      <c r="J13" s="53" t="s">
        <v>42</v>
      </c>
      <c r="K13" s="54"/>
      <c r="L13" s="55"/>
      <c r="M13" s="53" t="s">
        <v>41</v>
      </c>
      <c r="N13" s="54"/>
      <c r="O13" s="55"/>
      <c r="P13" s="53" t="s">
        <v>44</v>
      </c>
      <c r="Q13" s="54"/>
      <c r="R13" s="55"/>
      <c r="S13" s="53" t="s">
        <v>4</v>
      </c>
      <c r="T13" s="54"/>
      <c r="U13" s="55"/>
      <c r="V13" s="53" t="s">
        <v>5</v>
      </c>
      <c r="W13" s="54"/>
      <c r="X13" s="55"/>
    </row>
    <row r="14" spans="1:24" ht="15.75" thickBot="1" x14ac:dyDescent="0.3">
      <c r="A14" s="50"/>
      <c r="B14" s="52"/>
      <c r="C14" s="52"/>
      <c r="D14" s="6" t="s">
        <v>6</v>
      </c>
      <c r="E14" s="7" t="s">
        <v>7</v>
      </c>
      <c r="F14" s="7" t="s">
        <v>8</v>
      </c>
      <c r="G14" s="6" t="s">
        <v>9</v>
      </c>
      <c r="H14" s="6" t="s">
        <v>7</v>
      </c>
      <c r="I14" s="6" t="s">
        <v>8</v>
      </c>
      <c r="J14" s="8" t="s">
        <v>7</v>
      </c>
      <c r="K14" s="8" t="s">
        <v>8</v>
      </c>
      <c r="L14" s="9" t="s">
        <v>37</v>
      </c>
      <c r="M14" s="8" t="s">
        <v>7</v>
      </c>
      <c r="N14" s="8" t="s">
        <v>8</v>
      </c>
      <c r="O14" s="9" t="s">
        <v>37</v>
      </c>
      <c r="P14" s="8" t="s">
        <v>7</v>
      </c>
      <c r="Q14" s="8" t="s">
        <v>8</v>
      </c>
      <c r="R14" s="9" t="s">
        <v>37</v>
      </c>
      <c r="S14" s="8" t="s">
        <v>7</v>
      </c>
      <c r="T14" s="8" t="s">
        <v>8</v>
      </c>
      <c r="U14" s="9" t="s">
        <v>37</v>
      </c>
      <c r="V14" s="8" t="s">
        <v>7</v>
      </c>
      <c r="W14" s="8" t="s">
        <v>8</v>
      </c>
      <c r="X14" s="9" t="s">
        <v>37</v>
      </c>
    </row>
    <row r="15" spans="1:24" x14ac:dyDescent="0.25">
      <c r="A15" s="41">
        <v>1</v>
      </c>
      <c r="B15" s="42">
        <v>2</v>
      </c>
      <c r="C15" s="42">
        <v>3</v>
      </c>
      <c r="D15" s="42">
        <v>4</v>
      </c>
      <c r="E15" s="42">
        <v>5</v>
      </c>
      <c r="F15" s="42">
        <v>6</v>
      </c>
      <c r="G15" s="42">
        <v>7</v>
      </c>
      <c r="H15" s="42">
        <v>8</v>
      </c>
      <c r="I15" s="42">
        <v>9</v>
      </c>
      <c r="J15" s="42">
        <v>4</v>
      </c>
      <c r="K15" s="42">
        <v>5</v>
      </c>
      <c r="L15" s="42">
        <v>6</v>
      </c>
      <c r="M15" s="42">
        <v>7</v>
      </c>
      <c r="N15" s="42">
        <v>8</v>
      </c>
      <c r="O15" s="42">
        <v>9</v>
      </c>
      <c r="P15" s="42">
        <v>4</v>
      </c>
      <c r="Q15" s="42">
        <v>5</v>
      </c>
      <c r="R15" s="42">
        <v>6</v>
      </c>
      <c r="S15" s="42">
        <v>7</v>
      </c>
      <c r="T15" s="42">
        <v>8</v>
      </c>
      <c r="U15" s="42">
        <v>9</v>
      </c>
      <c r="V15" s="42">
        <v>10</v>
      </c>
      <c r="W15" s="42">
        <v>11</v>
      </c>
      <c r="X15" s="42">
        <v>12</v>
      </c>
    </row>
    <row r="16" spans="1:24" ht="76.5" x14ac:dyDescent="0.25">
      <c r="A16" s="1" t="s">
        <v>10</v>
      </c>
      <c r="B16" s="2"/>
      <c r="C16" s="10"/>
      <c r="D16" s="3" t="e">
        <f>SUM(D17+#REF!)</f>
        <v>#REF!</v>
      </c>
      <c r="E16" s="3" t="e">
        <f>SUM(E17+#REF!)</f>
        <v>#REF!</v>
      </c>
      <c r="F16" s="3" t="e">
        <f>SUM(F17+#REF!)</f>
        <v>#REF!</v>
      </c>
      <c r="G16" s="3" t="e">
        <f>G17+#REF!</f>
        <v>#REF!</v>
      </c>
      <c r="H16" s="3" t="e">
        <f>H17+#REF!</f>
        <v>#REF!</v>
      </c>
      <c r="I16" s="3" t="e">
        <f>I17+#REF!</f>
        <v>#REF!</v>
      </c>
      <c r="J16" s="11">
        <f t="shared" ref="J16:R16" si="0">SUM(J17+J29)</f>
        <v>4584251.87</v>
      </c>
      <c r="K16" s="11">
        <f t="shared" si="0"/>
        <v>2791190</v>
      </c>
      <c r="L16" s="11">
        <f t="shared" si="0"/>
        <v>2863380</v>
      </c>
      <c r="M16" s="11">
        <f t="shared" si="0"/>
        <v>0</v>
      </c>
      <c r="N16" s="11">
        <f t="shared" si="0"/>
        <v>0</v>
      </c>
      <c r="O16" s="11">
        <f t="shared" si="0"/>
        <v>0</v>
      </c>
      <c r="P16" s="11">
        <f t="shared" si="0"/>
        <v>4584251.87</v>
      </c>
      <c r="Q16" s="11">
        <f t="shared" si="0"/>
        <v>2791190</v>
      </c>
      <c r="R16" s="11">
        <f t="shared" si="0"/>
        <v>2863380</v>
      </c>
      <c r="S16" s="11">
        <f>S17+S29</f>
        <v>100000</v>
      </c>
      <c r="T16" s="11">
        <f t="shared" ref="T16:U16" si="1">T17+T29</f>
        <v>0</v>
      </c>
      <c r="U16" s="11">
        <f t="shared" si="1"/>
        <v>0</v>
      </c>
      <c r="V16" s="11">
        <f>P16+S16</f>
        <v>4684251.87</v>
      </c>
      <c r="W16" s="11">
        <f>Q16+T16</f>
        <v>2791190</v>
      </c>
      <c r="X16" s="11">
        <f>R16+U16</f>
        <v>2863380</v>
      </c>
    </row>
    <row r="17" spans="1:24" ht="25.5" x14ac:dyDescent="0.25">
      <c r="A17" s="12" t="s">
        <v>11</v>
      </c>
      <c r="B17" s="13" t="s">
        <v>12</v>
      </c>
      <c r="C17" s="13"/>
      <c r="D17" s="14" t="e">
        <f>SUM(D18+D21+D23+D25+#REF!)</f>
        <v>#REF!</v>
      </c>
      <c r="E17" s="14" t="e">
        <f>SUM(E18+E21+E23+E25+#REF!)</f>
        <v>#REF!</v>
      </c>
      <c r="F17" s="14" t="e">
        <f>SUM(F18+F21+F23+F25+#REF!)</f>
        <v>#REF!</v>
      </c>
      <c r="G17" s="14" t="e">
        <f>G18+G21+G23+G25+#REF!</f>
        <v>#REF!</v>
      </c>
      <c r="H17" s="14" t="e">
        <f>H18+H21+H23+H25+#REF!</f>
        <v>#REF!</v>
      </c>
      <c r="I17" s="14" t="e">
        <f>I18+I21+I23+I25+#REF!</f>
        <v>#REF!</v>
      </c>
      <c r="J17" s="14">
        <f>SUM(J18+J21+J23+J25)</f>
        <v>2845851.87</v>
      </c>
      <c r="K17" s="14">
        <f t="shared" ref="K17:L17" si="2">SUM(K18+K21+K23+K25)</f>
        <v>977720</v>
      </c>
      <c r="L17" s="37">
        <f t="shared" si="2"/>
        <v>977720</v>
      </c>
      <c r="M17" s="37">
        <f>SUM(M18+M21+M23+M25)</f>
        <v>0</v>
      </c>
      <c r="N17" s="37">
        <f t="shared" ref="N17:O17" si="3">SUM(N18+N21+N23+N25)</f>
        <v>0</v>
      </c>
      <c r="O17" s="37">
        <f t="shared" si="3"/>
        <v>0</v>
      </c>
      <c r="P17" s="37">
        <f>SUM(P18+P21+P23+P25)</f>
        <v>2845851.87</v>
      </c>
      <c r="Q17" s="37">
        <f t="shared" ref="Q17:R17" si="4">SUM(Q18+Q21+Q23+Q25)</f>
        <v>977720</v>
      </c>
      <c r="R17" s="37">
        <f t="shared" si="4"/>
        <v>977720</v>
      </c>
      <c r="S17" s="43">
        <f>S18+S21+S23+S25+S27</f>
        <v>100000</v>
      </c>
      <c r="T17" s="43">
        <f t="shared" ref="T17:U17" si="5">T18+T21+T23+T25+T27</f>
        <v>0</v>
      </c>
      <c r="U17" s="43">
        <f t="shared" si="5"/>
        <v>0</v>
      </c>
      <c r="V17" s="43">
        <f>P17+S17</f>
        <v>2945851.87</v>
      </c>
      <c r="W17" s="43">
        <f t="shared" ref="W17:X18" si="6">Q17+T17</f>
        <v>977720</v>
      </c>
      <c r="X17" s="43">
        <f t="shared" si="6"/>
        <v>977720</v>
      </c>
    </row>
    <row r="18" spans="1:24" x14ac:dyDescent="0.25">
      <c r="A18" s="60" t="s">
        <v>34</v>
      </c>
      <c r="B18" s="61" t="s">
        <v>13</v>
      </c>
      <c r="C18" s="61"/>
      <c r="D18" s="48">
        <f>SUM(D20)</f>
        <v>2000000</v>
      </c>
      <c r="E18" s="48">
        <f t="shared" ref="E18:F18" si="7">SUM(E20)</f>
        <v>2000000</v>
      </c>
      <c r="F18" s="48">
        <f t="shared" si="7"/>
        <v>2000000</v>
      </c>
      <c r="G18" s="63">
        <v>0</v>
      </c>
      <c r="H18" s="63">
        <v>0</v>
      </c>
      <c r="I18" s="63">
        <v>0</v>
      </c>
      <c r="J18" s="67">
        <f>J20</f>
        <v>1868131.87</v>
      </c>
      <c r="K18" s="67">
        <f t="shared" ref="K18:L18" si="8">K20</f>
        <v>0</v>
      </c>
      <c r="L18" s="48">
        <f t="shared" si="8"/>
        <v>0</v>
      </c>
      <c r="M18" s="48">
        <f>M20</f>
        <v>0</v>
      </c>
      <c r="N18" s="48">
        <f t="shared" ref="N18:O18" si="9">N20</f>
        <v>0</v>
      </c>
      <c r="O18" s="48">
        <f t="shared" si="9"/>
        <v>0</v>
      </c>
      <c r="P18" s="48">
        <f>P20</f>
        <v>1868131.87</v>
      </c>
      <c r="Q18" s="48">
        <f t="shared" ref="Q18:R18" si="10">Q20</f>
        <v>0</v>
      </c>
      <c r="R18" s="48">
        <f t="shared" si="10"/>
        <v>0</v>
      </c>
      <c r="S18" s="48">
        <v>0</v>
      </c>
      <c r="T18" s="48">
        <v>0</v>
      </c>
      <c r="U18" s="48">
        <v>0</v>
      </c>
      <c r="V18" s="48">
        <f>P18+S18</f>
        <v>1868131.87</v>
      </c>
      <c r="W18" s="48">
        <f t="shared" si="6"/>
        <v>0</v>
      </c>
      <c r="X18" s="48">
        <f t="shared" si="6"/>
        <v>0</v>
      </c>
    </row>
    <row r="19" spans="1:24" ht="31.5" customHeight="1" x14ac:dyDescent="0.25">
      <c r="A19" s="60"/>
      <c r="B19" s="61"/>
      <c r="C19" s="61"/>
      <c r="D19" s="48"/>
      <c r="E19" s="48"/>
      <c r="F19" s="48"/>
      <c r="G19" s="63"/>
      <c r="H19" s="63"/>
      <c r="I19" s="63"/>
      <c r="J19" s="68"/>
      <c r="K19" s="6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</row>
    <row r="20" spans="1:24" ht="38.25" x14ac:dyDescent="0.25">
      <c r="A20" s="12" t="s">
        <v>14</v>
      </c>
      <c r="B20" s="13" t="s">
        <v>13</v>
      </c>
      <c r="C20" s="13">
        <v>810</v>
      </c>
      <c r="D20" s="14">
        <v>2000000</v>
      </c>
      <c r="E20" s="14">
        <v>2000000</v>
      </c>
      <c r="F20" s="14">
        <v>2000000</v>
      </c>
      <c r="G20" s="14">
        <v>0</v>
      </c>
      <c r="H20" s="14">
        <v>0</v>
      </c>
      <c r="I20" s="14">
        <v>0</v>
      </c>
      <c r="J20" s="14">
        <v>1868131.87</v>
      </c>
      <c r="K20" s="14">
        <v>0</v>
      </c>
      <c r="L20" s="37">
        <v>0</v>
      </c>
      <c r="M20" s="37">
        <v>0</v>
      </c>
      <c r="N20" s="37">
        <v>0</v>
      </c>
      <c r="O20" s="37">
        <v>0</v>
      </c>
      <c r="P20" s="37">
        <v>1868131.87</v>
      </c>
      <c r="Q20" s="37">
        <v>0</v>
      </c>
      <c r="R20" s="37">
        <v>0</v>
      </c>
      <c r="S20" s="43">
        <v>0</v>
      </c>
      <c r="T20" s="43">
        <v>0</v>
      </c>
      <c r="U20" s="43">
        <v>0</v>
      </c>
      <c r="V20" s="43">
        <f>P20+S20</f>
        <v>1868131.87</v>
      </c>
      <c r="W20" s="43">
        <f t="shared" ref="W20:X20" si="11">Q20+T20</f>
        <v>0</v>
      </c>
      <c r="X20" s="43">
        <f t="shared" si="11"/>
        <v>0</v>
      </c>
    </row>
    <row r="21" spans="1:24" ht="25.5" x14ac:dyDescent="0.25">
      <c r="A21" s="12" t="s">
        <v>15</v>
      </c>
      <c r="B21" s="13" t="s">
        <v>16</v>
      </c>
      <c r="C21" s="13"/>
      <c r="D21" s="14">
        <f>SUM(D22)</f>
        <v>326720</v>
      </c>
      <c r="E21" s="14">
        <f t="shared" ref="E21:F21" si="12">SUM(E22)</f>
        <v>326720</v>
      </c>
      <c r="F21" s="14">
        <f t="shared" si="12"/>
        <v>326720</v>
      </c>
      <c r="G21" s="14">
        <v>0</v>
      </c>
      <c r="H21" s="14">
        <v>0</v>
      </c>
      <c r="I21" s="14">
        <v>0</v>
      </c>
      <c r="J21" s="14">
        <f>SUM(D21+G21)</f>
        <v>326720</v>
      </c>
      <c r="K21" s="14">
        <f t="shared" ref="K21" si="13">SUM(E21+H21)</f>
        <v>326720</v>
      </c>
      <c r="L21" s="37">
        <f t="shared" ref="L21" si="14">SUM(F21+I21)</f>
        <v>326720</v>
      </c>
      <c r="M21" s="37">
        <f>SUM(M22)</f>
        <v>0</v>
      </c>
      <c r="N21" s="37">
        <f t="shared" ref="N21:O21" si="15">SUM(N22)</f>
        <v>0</v>
      </c>
      <c r="O21" s="37">
        <f t="shared" si="15"/>
        <v>0</v>
      </c>
      <c r="P21" s="37">
        <f>SUM(J21+M21)</f>
        <v>326720</v>
      </c>
      <c r="Q21" s="37">
        <f t="shared" ref="Q21:Q22" si="16">SUM(K21+N21)</f>
        <v>326720</v>
      </c>
      <c r="R21" s="37">
        <f t="shared" ref="R21:R22" si="17">SUM(L21+O21)</f>
        <v>326720</v>
      </c>
      <c r="S21" s="43">
        <v>0</v>
      </c>
      <c r="T21" s="43">
        <v>0</v>
      </c>
      <c r="U21" s="43">
        <v>0</v>
      </c>
      <c r="V21" s="43">
        <f t="shared" ref="V21:V31" si="18">P21+S21</f>
        <v>326720</v>
      </c>
      <c r="W21" s="43">
        <f t="shared" ref="W21:W31" si="19">Q21+T21</f>
        <v>326720</v>
      </c>
      <c r="X21" s="43">
        <f t="shared" ref="X21:X31" si="20">R21+U21</f>
        <v>326720</v>
      </c>
    </row>
    <row r="22" spans="1:24" ht="38.25" x14ac:dyDescent="0.25">
      <c r="A22" s="15" t="s">
        <v>14</v>
      </c>
      <c r="B22" s="13" t="s">
        <v>16</v>
      </c>
      <c r="C22" s="13">
        <v>810</v>
      </c>
      <c r="D22" s="14">
        <v>326720</v>
      </c>
      <c r="E22" s="14">
        <v>326720</v>
      </c>
      <c r="F22" s="14">
        <v>326720</v>
      </c>
      <c r="G22" s="14">
        <v>0</v>
      </c>
      <c r="H22" s="14">
        <v>0</v>
      </c>
      <c r="I22" s="14">
        <v>0</v>
      </c>
      <c r="J22" s="14">
        <f>SUM(D22+G22)</f>
        <v>326720</v>
      </c>
      <c r="K22" s="14">
        <f t="shared" ref="K22:L22" si="21">SUM(E22+H22)</f>
        <v>326720</v>
      </c>
      <c r="L22" s="37">
        <f t="shared" si="21"/>
        <v>326720</v>
      </c>
      <c r="M22" s="37"/>
      <c r="N22" s="37"/>
      <c r="O22" s="37"/>
      <c r="P22" s="37">
        <f>SUM(J22+M22)</f>
        <v>326720</v>
      </c>
      <c r="Q22" s="37">
        <f t="shared" si="16"/>
        <v>326720</v>
      </c>
      <c r="R22" s="37">
        <f t="shared" si="17"/>
        <v>326720</v>
      </c>
      <c r="S22" s="43">
        <v>0</v>
      </c>
      <c r="T22" s="43">
        <v>0</v>
      </c>
      <c r="U22" s="43">
        <v>0</v>
      </c>
      <c r="V22" s="43">
        <f t="shared" si="18"/>
        <v>326720</v>
      </c>
      <c r="W22" s="43">
        <f t="shared" si="19"/>
        <v>326720</v>
      </c>
      <c r="X22" s="43">
        <f t="shared" si="20"/>
        <v>326720</v>
      </c>
    </row>
    <row r="23" spans="1:24" ht="43.5" customHeight="1" x14ac:dyDescent="0.25">
      <c r="A23" s="12" t="s">
        <v>33</v>
      </c>
      <c r="B23" s="16" t="s">
        <v>40</v>
      </c>
      <c r="C23" s="16"/>
      <c r="D23" s="17">
        <v>0</v>
      </c>
      <c r="E23" s="17">
        <v>0</v>
      </c>
      <c r="F23" s="17">
        <v>0</v>
      </c>
      <c r="G23" s="17">
        <f>G24</f>
        <v>1600000</v>
      </c>
      <c r="H23" s="17">
        <f t="shared" ref="H23:I23" si="22">H24</f>
        <v>1440000</v>
      </c>
      <c r="I23" s="17">
        <f t="shared" si="22"/>
        <v>1440000</v>
      </c>
      <c r="J23" s="14">
        <f>J24</f>
        <v>640000</v>
      </c>
      <c r="K23" s="18">
        <f t="shared" ref="K23:R23" si="23">K24</f>
        <v>640000</v>
      </c>
      <c r="L23" s="37">
        <f t="shared" si="23"/>
        <v>640000</v>
      </c>
      <c r="M23" s="37">
        <f>M24</f>
        <v>0</v>
      </c>
      <c r="N23" s="37">
        <f t="shared" si="23"/>
        <v>0</v>
      </c>
      <c r="O23" s="37">
        <f t="shared" si="23"/>
        <v>0</v>
      </c>
      <c r="P23" s="37">
        <f>P24</f>
        <v>640000</v>
      </c>
      <c r="Q23" s="37">
        <f t="shared" si="23"/>
        <v>640000</v>
      </c>
      <c r="R23" s="37">
        <f t="shared" si="23"/>
        <v>640000</v>
      </c>
      <c r="S23" s="43">
        <v>0</v>
      </c>
      <c r="T23" s="43">
        <v>0</v>
      </c>
      <c r="U23" s="43">
        <v>0</v>
      </c>
      <c r="V23" s="43">
        <f t="shared" si="18"/>
        <v>640000</v>
      </c>
      <c r="W23" s="43">
        <f t="shared" si="19"/>
        <v>640000</v>
      </c>
      <c r="X23" s="43">
        <f t="shared" si="20"/>
        <v>640000</v>
      </c>
    </row>
    <row r="24" spans="1:24" ht="45" customHeight="1" x14ac:dyDescent="0.25">
      <c r="A24" s="12" t="s">
        <v>14</v>
      </c>
      <c r="B24" s="16" t="s">
        <v>40</v>
      </c>
      <c r="C24" s="16">
        <v>810</v>
      </c>
      <c r="D24" s="17">
        <v>0</v>
      </c>
      <c r="E24" s="17">
        <v>0</v>
      </c>
      <c r="F24" s="17">
        <v>0</v>
      </c>
      <c r="G24" s="17">
        <v>1600000</v>
      </c>
      <c r="H24" s="17">
        <v>1440000</v>
      </c>
      <c r="I24" s="17">
        <v>1440000</v>
      </c>
      <c r="J24" s="14">
        <v>640000</v>
      </c>
      <c r="K24" s="14">
        <v>640000</v>
      </c>
      <c r="L24" s="37">
        <v>640000</v>
      </c>
      <c r="M24" s="37"/>
      <c r="N24" s="37"/>
      <c r="O24" s="37"/>
      <c r="P24" s="37">
        <v>640000</v>
      </c>
      <c r="Q24" s="37">
        <v>640000</v>
      </c>
      <c r="R24" s="37">
        <v>640000</v>
      </c>
      <c r="S24" s="43">
        <v>0</v>
      </c>
      <c r="T24" s="43">
        <v>0</v>
      </c>
      <c r="U24" s="43">
        <v>0</v>
      </c>
      <c r="V24" s="43">
        <f t="shared" si="18"/>
        <v>640000</v>
      </c>
      <c r="W24" s="43">
        <f t="shared" si="19"/>
        <v>640000</v>
      </c>
      <c r="X24" s="43">
        <f t="shared" si="20"/>
        <v>640000</v>
      </c>
    </row>
    <row r="25" spans="1:24" ht="38.25" x14ac:dyDescent="0.25">
      <c r="A25" s="12" t="s">
        <v>17</v>
      </c>
      <c r="B25" s="13" t="s">
        <v>18</v>
      </c>
      <c r="C25" s="13"/>
      <c r="D25" s="14">
        <f>SUM(D26)</f>
        <v>11000</v>
      </c>
      <c r="E25" s="14">
        <f t="shared" ref="E25:F25" si="24">SUM(E26)</f>
        <v>11000</v>
      </c>
      <c r="F25" s="14">
        <f t="shared" si="24"/>
        <v>11000</v>
      </c>
      <c r="G25" s="14">
        <v>0</v>
      </c>
      <c r="H25" s="14">
        <v>0</v>
      </c>
      <c r="I25" s="14">
        <v>0</v>
      </c>
      <c r="J25" s="14">
        <f t="shared" ref="J25:J26" si="25">SUM(D25+G25)</f>
        <v>11000</v>
      </c>
      <c r="K25" s="14">
        <f t="shared" ref="K25:K26" si="26">SUM(E25+H25)</f>
        <v>11000</v>
      </c>
      <c r="L25" s="37">
        <f t="shared" ref="L25:L26" si="27">SUM(F25+I25)</f>
        <v>11000</v>
      </c>
      <c r="M25" s="37">
        <f>SUM(M26)</f>
        <v>0</v>
      </c>
      <c r="N25" s="37">
        <f t="shared" ref="N25:O25" si="28">SUM(N26)</f>
        <v>0</v>
      </c>
      <c r="O25" s="37">
        <f t="shared" si="28"/>
        <v>0</v>
      </c>
      <c r="P25" s="37">
        <f t="shared" ref="P25:P26" si="29">SUM(J25+M25)</f>
        <v>11000</v>
      </c>
      <c r="Q25" s="37">
        <f t="shared" ref="Q25:Q26" si="30">SUM(K25+N25)</f>
        <v>11000</v>
      </c>
      <c r="R25" s="37">
        <f t="shared" ref="R25:R26" si="31">SUM(L25+O25)</f>
        <v>11000</v>
      </c>
      <c r="S25" s="43">
        <v>0</v>
      </c>
      <c r="T25" s="43">
        <v>0</v>
      </c>
      <c r="U25" s="43">
        <v>0</v>
      </c>
      <c r="V25" s="43">
        <f t="shared" si="18"/>
        <v>11000</v>
      </c>
      <c r="W25" s="43">
        <f t="shared" si="19"/>
        <v>11000</v>
      </c>
      <c r="X25" s="43">
        <f t="shared" si="20"/>
        <v>11000</v>
      </c>
    </row>
    <row r="26" spans="1:24" ht="38.25" x14ac:dyDescent="0.25">
      <c r="A26" s="12" t="s">
        <v>14</v>
      </c>
      <c r="B26" s="13" t="s">
        <v>18</v>
      </c>
      <c r="C26" s="13">
        <v>810</v>
      </c>
      <c r="D26" s="14">
        <v>11000</v>
      </c>
      <c r="E26" s="14">
        <v>11000</v>
      </c>
      <c r="F26" s="14">
        <v>11000</v>
      </c>
      <c r="G26" s="14">
        <v>0</v>
      </c>
      <c r="H26" s="14">
        <v>0</v>
      </c>
      <c r="I26" s="14">
        <v>0</v>
      </c>
      <c r="J26" s="14">
        <f t="shared" si="25"/>
        <v>11000</v>
      </c>
      <c r="K26" s="14">
        <f t="shared" si="26"/>
        <v>11000</v>
      </c>
      <c r="L26" s="37">
        <f t="shared" si="27"/>
        <v>11000</v>
      </c>
      <c r="M26" s="37"/>
      <c r="N26" s="37"/>
      <c r="O26" s="37"/>
      <c r="P26" s="37">
        <f t="shared" si="29"/>
        <v>11000</v>
      </c>
      <c r="Q26" s="37">
        <f t="shared" si="30"/>
        <v>11000</v>
      </c>
      <c r="R26" s="37">
        <f t="shared" si="31"/>
        <v>11000</v>
      </c>
      <c r="S26" s="43">
        <v>0</v>
      </c>
      <c r="T26" s="43">
        <v>0</v>
      </c>
      <c r="U26" s="43">
        <v>0</v>
      </c>
      <c r="V26" s="43">
        <f t="shared" si="18"/>
        <v>11000</v>
      </c>
      <c r="W26" s="43">
        <f t="shared" si="19"/>
        <v>11000</v>
      </c>
      <c r="X26" s="43">
        <f t="shared" si="20"/>
        <v>11000</v>
      </c>
    </row>
    <row r="27" spans="1:24" ht="25.5" x14ac:dyDescent="0.25">
      <c r="A27" s="44" t="s">
        <v>45</v>
      </c>
      <c r="B27" s="45" t="s">
        <v>46</v>
      </c>
      <c r="C27" s="45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>
        <v>0</v>
      </c>
      <c r="Q27" s="43">
        <v>0</v>
      </c>
      <c r="R27" s="43">
        <v>0</v>
      </c>
      <c r="S27" s="43">
        <f>S28</f>
        <v>100000</v>
      </c>
      <c r="T27" s="43">
        <f t="shared" ref="T27:U27" si="32">T28</f>
        <v>0</v>
      </c>
      <c r="U27" s="43">
        <f t="shared" si="32"/>
        <v>0</v>
      </c>
      <c r="V27" s="43">
        <f>V28</f>
        <v>100000</v>
      </c>
      <c r="W27" s="43">
        <f t="shared" ref="W27:X27" si="33">W28</f>
        <v>0</v>
      </c>
      <c r="X27" s="43">
        <f t="shared" si="33"/>
        <v>0</v>
      </c>
    </row>
    <row r="28" spans="1:24" ht="38.25" x14ac:dyDescent="0.25">
      <c r="A28" s="44" t="s">
        <v>14</v>
      </c>
      <c r="B28" s="45" t="s">
        <v>46</v>
      </c>
      <c r="C28" s="45">
        <v>810</v>
      </c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>
        <v>0</v>
      </c>
      <c r="Q28" s="43">
        <v>0</v>
      </c>
      <c r="R28" s="43">
        <v>0</v>
      </c>
      <c r="S28" s="43">
        <v>100000</v>
      </c>
      <c r="T28" s="43">
        <v>0</v>
      </c>
      <c r="U28" s="43">
        <v>0</v>
      </c>
      <c r="V28" s="43">
        <f>P28+S28</f>
        <v>100000</v>
      </c>
      <c r="W28" s="43">
        <f t="shared" ref="W28:X28" si="34">Q28+T28</f>
        <v>0</v>
      </c>
      <c r="X28" s="43">
        <f t="shared" si="34"/>
        <v>0</v>
      </c>
    </row>
    <row r="29" spans="1:24" x14ac:dyDescent="0.25">
      <c r="A29" s="35" t="s">
        <v>19</v>
      </c>
      <c r="B29" s="36" t="s">
        <v>20</v>
      </c>
      <c r="C29" s="36"/>
      <c r="D29" s="25">
        <f>SUM(D30+D34)</f>
        <v>1766650</v>
      </c>
      <c r="E29" s="25">
        <f>SUM(E30+E34)</f>
        <v>1838400</v>
      </c>
      <c r="F29" s="25">
        <f>SUM(F30+F34)</f>
        <v>1913470</v>
      </c>
      <c r="G29" s="25">
        <f>SUM(G30)</f>
        <v>0</v>
      </c>
      <c r="H29" s="25">
        <f t="shared" ref="H29:I29" si="35">SUM(H30)</f>
        <v>0</v>
      </c>
      <c r="I29" s="25">
        <f t="shared" si="35"/>
        <v>0</v>
      </c>
      <c r="J29" s="34">
        <f>SUM(J30)</f>
        <v>1738400</v>
      </c>
      <c r="K29" s="34">
        <f t="shared" ref="K29:R29" si="36">SUM(K30)</f>
        <v>1813470</v>
      </c>
      <c r="L29" s="39">
        <f t="shared" si="36"/>
        <v>1885660</v>
      </c>
      <c r="M29" s="39">
        <f>SUM(M30)</f>
        <v>0</v>
      </c>
      <c r="N29" s="39">
        <f t="shared" si="36"/>
        <v>0</v>
      </c>
      <c r="O29" s="39">
        <f t="shared" si="36"/>
        <v>0</v>
      </c>
      <c r="P29" s="39">
        <f>SUM(P30)</f>
        <v>1738400</v>
      </c>
      <c r="Q29" s="39">
        <f t="shared" si="36"/>
        <v>1813470</v>
      </c>
      <c r="R29" s="39">
        <f t="shared" si="36"/>
        <v>1885660</v>
      </c>
      <c r="S29" s="46">
        <v>0</v>
      </c>
      <c r="T29" s="46">
        <v>0</v>
      </c>
      <c r="U29" s="46">
        <v>0</v>
      </c>
      <c r="V29" s="46">
        <f t="shared" si="18"/>
        <v>1738400</v>
      </c>
      <c r="W29" s="46">
        <f t="shared" si="19"/>
        <v>1813470</v>
      </c>
      <c r="X29" s="46">
        <f>R29+U29</f>
        <v>1885660</v>
      </c>
    </row>
    <row r="30" spans="1:24" x14ac:dyDescent="0.25">
      <c r="A30" s="35" t="s">
        <v>24</v>
      </c>
      <c r="B30" s="36" t="s">
        <v>25</v>
      </c>
      <c r="C30" s="36"/>
      <c r="D30" s="34">
        <f>SUM(D31)</f>
        <v>1666650</v>
      </c>
      <c r="E30" s="34">
        <f t="shared" ref="E30:F30" si="37">SUM(E31)</f>
        <v>1738400</v>
      </c>
      <c r="F30" s="34">
        <f t="shared" si="37"/>
        <v>1813470</v>
      </c>
      <c r="G30" s="34"/>
      <c r="H30" s="34"/>
      <c r="I30" s="34"/>
      <c r="J30" s="34">
        <f>SUM(J31)</f>
        <v>1738400</v>
      </c>
      <c r="K30" s="34">
        <f t="shared" ref="K30:R30" si="38">SUM(K31)</f>
        <v>1813470</v>
      </c>
      <c r="L30" s="39">
        <f t="shared" si="38"/>
        <v>1885660</v>
      </c>
      <c r="M30" s="39">
        <f>SUM(M31)</f>
        <v>0</v>
      </c>
      <c r="N30" s="39">
        <f t="shared" si="38"/>
        <v>0</v>
      </c>
      <c r="O30" s="39">
        <f t="shared" si="38"/>
        <v>0</v>
      </c>
      <c r="P30" s="39">
        <f>SUM(P31)</f>
        <v>1738400</v>
      </c>
      <c r="Q30" s="39">
        <f t="shared" si="38"/>
        <v>1813470</v>
      </c>
      <c r="R30" s="39">
        <f t="shared" si="38"/>
        <v>1885660</v>
      </c>
      <c r="S30" s="46">
        <v>0</v>
      </c>
      <c r="T30" s="46">
        <v>0</v>
      </c>
      <c r="U30" s="46">
        <v>0</v>
      </c>
      <c r="V30" s="46">
        <f t="shared" si="18"/>
        <v>1738400</v>
      </c>
      <c r="W30" s="46">
        <f t="shared" si="19"/>
        <v>1813470</v>
      </c>
      <c r="X30" s="46">
        <f t="shared" si="20"/>
        <v>1885660</v>
      </c>
    </row>
    <row r="31" spans="1:24" ht="38.25" x14ac:dyDescent="0.25">
      <c r="A31" s="35" t="s">
        <v>14</v>
      </c>
      <c r="B31" s="36" t="s">
        <v>25</v>
      </c>
      <c r="C31" s="38">
        <v>810</v>
      </c>
      <c r="D31" s="34">
        <v>1666650</v>
      </c>
      <c r="E31" s="34">
        <v>1738400</v>
      </c>
      <c r="F31" s="34">
        <v>1813470</v>
      </c>
      <c r="G31" s="34"/>
      <c r="H31" s="34"/>
      <c r="I31" s="34"/>
      <c r="J31" s="34">
        <v>1738400</v>
      </c>
      <c r="K31" s="34">
        <v>1813470</v>
      </c>
      <c r="L31" s="39">
        <v>1885660</v>
      </c>
      <c r="M31" s="39"/>
      <c r="N31" s="39"/>
      <c r="O31" s="39"/>
      <c r="P31" s="39">
        <v>1738400</v>
      </c>
      <c r="Q31" s="39">
        <v>1813470</v>
      </c>
      <c r="R31" s="39">
        <v>1885660</v>
      </c>
      <c r="S31" s="46">
        <v>0</v>
      </c>
      <c r="T31" s="46">
        <v>0</v>
      </c>
      <c r="U31" s="46">
        <v>0</v>
      </c>
      <c r="V31" s="46">
        <f t="shared" si="18"/>
        <v>1738400</v>
      </c>
      <c r="W31" s="46">
        <f t="shared" si="19"/>
        <v>1813470</v>
      </c>
      <c r="X31" s="46">
        <f t="shared" si="20"/>
        <v>1885660</v>
      </c>
    </row>
    <row r="32" spans="1:24" x14ac:dyDescent="0.25">
      <c r="A32" s="19"/>
      <c r="B32" s="2"/>
      <c r="C32" s="20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</row>
    <row r="33" spans="1:24" ht="51" x14ac:dyDescent="0.25">
      <c r="A33" s="1" t="s">
        <v>26</v>
      </c>
      <c r="B33" s="2"/>
      <c r="C33" s="22"/>
      <c r="D33" s="3" t="e">
        <f>SUM(#REF!+D34)</f>
        <v>#REF!</v>
      </c>
      <c r="E33" s="3" t="e">
        <f>SUM(#REF!+E34)</f>
        <v>#REF!</v>
      </c>
      <c r="F33" s="3" t="e">
        <f>SUM(#REF!+F34)</f>
        <v>#REF!</v>
      </c>
      <c r="G33" s="3" t="e">
        <f>SUM(#REF!+G34)</f>
        <v>#REF!</v>
      </c>
      <c r="H33" s="3" t="e">
        <f>SUM(#REF!+H34)</f>
        <v>#REF!</v>
      </c>
      <c r="I33" s="3" t="e">
        <f>SUM(#REF!+I34)</f>
        <v>#REF!</v>
      </c>
      <c r="J33" s="3">
        <f>SUM(J34)</f>
        <v>100000</v>
      </c>
      <c r="K33" s="3">
        <f t="shared" ref="K33:R33" si="39">SUM(K34)</f>
        <v>100000</v>
      </c>
      <c r="L33" s="3">
        <f t="shared" si="39"/>
        <v>100000</v>
      </c>
      <c r="M33" s="3">
        <f>SUM(M34)</f>
        <v>0</v>
      </c>
      <c r="N33" s="3">
        <f t="shared" ref="N33:O34" si="40">SUM(N34)</f>
        <v>0</v>
      </c>
      <c r="O33" s="3">
        <f t="shared" si="40"/>
        <v>0</v>
      </c>
      <c r="P33" s="3">
        <f>SUM(P34)</f>
        <v>100000</v>
      </c>
      <c r="Q33" s="3">
        <f t="shared" si="39"/>
        <v>100000</v>
      </c>
      <c r="R33" s="3">
        <f t="shared" si="39"/>
        <v>100000</v>
      </c>
      <c r="S33" s="3">
        <v>0</v>
      </c>
      <c r="T33" s="3">
        <v>0</v>
      </c>
      <c r="U33" s="3">
        <v>0</v>
      </c>
      <c r="V33" s="3">
        <f>P33+S33</f>
        <v>100000</v>
      </c>
      <c r="W33" s="3">
        <f t="shared" ref="W33:X33" si="41">Q33+T33</f>
        <v>100000</v>
      </c>
      <c r="X33" s="3">
        <f t="shared" si="41"/>
        <v>100000</v>
      </c>
    </row>
    <row r="34" spans="1:24" ht="38.25" x14ac:dyDescent="0.25">
      <c r="A34" s="23" t="s">
        <v>28</v>
      </c>
      <c r="B34" s="24" t="s">
        <v>29</v>
      </c>
      <c r="C34" s="24"/>
      <c r="D34" s="25">
        <v>100000</v>
      </c>
      <c r="E34" s="25">
        <v>100000</v>
      </c>
      <c r="F34" s="25">
        <v>100000</v>
      </c>
      <c r="G34" s="26">
        <f>SUM(G35)</f>
        <v>0</v>
      </c>
      <c r="H34" s="26">
        <f>SUM(H35)</f>
        <v>0</v>
      </c>
      <c r="I34" s="26">
        <f t="shared" ref="I34" si="42">SUM(I35)</f>
        <v>0</v>
      </c>
      <c r="J34" s="27">
        <f t="shared" ref="J34:J35" si="43">SUM(D34+G34)</f>
        <v>100000</v>
      </c>
      <c r="K34" s="27">
        <f t="shared" ref="K34:K35" si="44">SUM(E34+H34)</f>
        <v>100000</v>
      </c>
      <c r="L34" s="39">
        <f t="shared" ref="L34:L35" si="45">SUM(F34+I34)</f>
        <v>100000</v>
      </c>
      <c r="M34" s="39">
        <f>SUM(M35)</f>
        <v>0</v>
      </c>
      <c r="N34" s="39">
        <f t="shared" si="40"/>
        <v>0</v>
      </c>
      <c r="O34" s="39">
        <f t="shared" si="40"/>
        <v>0</v>
      </c>
      <c r="P34" s="39">
        <f t="shared" ref="P34:P35" si="46">SUM(J34+M34)</f>
        <v>100000</v>
      </c>
      <c r="Q34" s="39">
        <f t="shared" ref="Q34:Q36" si="47">SUM(K34+N34)</f>
        <v>100000</v>
      </c>
      <c r="R34" s="39">
        <f t="shared" ref="R34:R36" si="48">SUM(L34+O34)</f>
        <v>100000</v>
      </c>
      <c r="S34" s="46">
        <v>0</v>
      </c>
      <c r="T34" s="46">
        <v>0</v>
      </c>
      <c r="U34" s="46">
        <v>0</v>
      </c>
      <c r="V34" s="46">
        <f t="shared" ref="V34:V36" si="49">P34+S34</f>
        <v>100000</v>
      </c>
      <c r="W34" s="46">
        <f t="shared" ref="W34:W36" si="50">Q34+T34</f>
        <v>100000</v>
      </c>
      <c r="X34" s="46">
        <f t="shared" ref="X34:X36" si="51">R34+U34</f>
        <v>100000</v>
      </c>
    </row>
    <row r="35" spans="1:24" ht="25.5" x14ac:dyDescent="0.25">
      <c r="A35" s="23" t="s">
        <v>30</v>
      </c>
      <c r="B35" s="24" t="s">
        <v>31</v>
      </c>
      <c r="C35" s="28"/>
      <c r="D35" s="25">
        <v>100000</v>
      </c>
      <c r="E35" s="25">
        <v>100000</v>
      </c>
      <c r="F35" s="25">
        <v>100000</v>
      </c>
      <c r="G35" s="26">
        <f>SUM(G36)</f>
        <v>0</v>
      </c>
      <c r="H35" s="26">
        <f>SUM(H36)</f>
        <v>0</v>
      </c>
      <c r="I35" s="26">
        <f t="shared" ref="I35" si="52">SUM(I36)</f>
        <v>0</v>
      </c>
      <c r="J35" s="27">
        <f t="shared" si="43"/>
        <v>100000</v>
      </c>
      <c r="K35" s="27">
        <f t="shared" si="44"/>
        <v>100000</v>
      </c>
      <c r="L35" s="39">
        <f t="shared" si="45"/>
        <v>100000</v>
      </c>
      <c r="M35" s="39">
        <f>SUM(M36)</f>
        <v>0</v>
      </c>
      <c r="N35" s="39">
        <f t="shared" ref="N35:O35" si="53">SUM(N36)</f>
        <v>0</v>
      </c>
      <c r="O35" s="39">
        <f t="shared" si="53"/>
        <v>0</v>
      </c>
      <c r="P35" s="39">
        <f t="shared" si="46"/>
        <v>100000</v>
      </c>
      <c r="Q35" s="39">
        <f t="shared" si="47"/>
        <v>100000</v>
      </c>
      <c r="R35" s="39">
        <f t="shared" si="48"/>
        <v>100000</v>
      </c>
      <c r="S35" s="46">
        <v>0</v>
      </c>
      <c r="T35" s="46">
        <v>0</v>
      </c>
      <c r="U35" s="46">
        <v>0</v>
      </c>
      <c r="V35" s="46">
        <f t="shared" si="49"/>
        <v>100000</v>
      </c>
      <c r="W35" s="46">
        <f t="shared" si="50"/>
        <v>100000</v>
      </c>
      <c r="X35" s="46">
        <f t="shared" si="51"/>
        <v>100000</v>
      </c>
    </row>
    <row r="36" spans="1:24" ht="51" x14ac:dyDescent="0.25">
      <c r="A36" s="23" t="s">
        <v>27</v>
      </c>
      <c r="B36" s="24" t="s">
        <v>31</v>
      </c>
      <c r="C36" s="28">
        <v>630</v>
      </c>
      <c r="D36" s="25">
        <v>100000</v>
      </c>
      <c r="E36" s="25">
        <v>100000</v>
      </c>
      <c r="F36" s="25">
        <v>100000</v>
      </c>
      <c r="G36" s="26"/>
      <c r="H36" s="26"/>
      <c r="I36" s="26"/>
      <c r="J36" s="27">
        <f>SUM(D36+G36)</f>
        <v>100000</v>
      </c>
      <c r="K36" s="27">
        <f t="shared" ref="K36" si="54">SUM(E36+H36)</f>
        <v>100000</v>
      </c>
      <c r="L36" s="39">
        <f t="shared" ref="L36" si="55">SUM(F36+I36)</f>
        <v>100000</v>
      </c>
      <c r="M36" s="39"/>
      <c r="N36" s="39"/>
      <c r="O36" s="39"/>
      <c r="P36" s="39">
        <f>SUM(J36+M36)</f>
        <v>100000</v>
      </c>
      <c r="Q36" s="39">
        <f t="shared" si="47"/>
        <v>100000</v>
      </c>
      <c r="R36" s="39">
        <f t="shared" si="48"/>
        <v>100000</v>
      </c>
      <c r="S36" s="46">
        <v>0</v>
      </c>
      <c r="T36" s="46">
        <v>0</v>
      </c>
      <c r="U36" s="46">
        <v>0</v>
      </c>
      <c r="V36" s="46">
        <f t="shared" si="49"/>
        <v>100000</v>
      </c>
      <c r="W36" s="46">
        <f t="shared" si="50"/>
        <v>100000</v>
      </c>
      <c r="X36" s="46">
        <f t="shared" si="51"/>
        <v>100000</v>
      </c>
    </row>
    <row r="37" spans="1:24" x14ac:dyDescent="0.25">
      <c r="A37" s="23"/>
      <c r="B37" s="24"/>
      <c r="C37" s="28"/>
      <c r="D37" s="25"/>
      <c r="E37" s="25"/>
      <c r="F37" s="25"/>
      <c r="G37" s="26"/>
      <c r="H37" s="26"/>
      <c r="I37" s="26"/>
      <c r="J37" s="27"/>
      <c r="K37" s="27"/>
      <c r="L37" s="39"/>
      <c r="M37" s="39"/>
      <c r="N37" s="39"/>
      <c r="O37" s="39"/>
      <c r="P37" s="39"/>
      <c r="Q37" s="39"/>
      <c r="R37" s="39"/>
      <c r="S37" s="46"/>
      <c r="T37" s="46"/>
      <c r="U37" s="46"/>
      <c r="V37" s="46"/>
      <c r="W37" s="46"/>
      <c r="X37" s="46"/>
    </row>
    <row r="38" spans="1:24" ht="72.75" customHeight="1" x14ac:dyDescent="0.25">
      <c r="A38" s="29" t="s">
        <v>39</v>
      </c>
      <c r="B38" s="24"/>
      <c r="C38" s="28"/>
      <c r="D38" s="25"/>
      <c r="E38" s="25"/>
      <c r="F38" s="25"/>
      <c r="G38" s="26"/>
      <c r="H38" s="26"/>
      <c r="I38" s="26"/>
      <c r="J38" s="3">
        <f>SUM(J39)</f>
        <v>908694.18</v>
      </c>
      <c r="K38" s="3">
        <f t="shared" ref="K38:R39" si="56">SUM(K39)</f>
        <v>979024.44</v>
      </c>
      <c r="L38" s="3">
        <f t="shared" si="56"/>
        <v>1049346.69</v>
      </c>
      <c r="M38" s="3">
        <f>SUM(M39)</f>
        <v>-566956.18000000005</v>
      </c>
      <c r="N38" s="3">
        <f t="shared" si="56"/>
        <v>-610344.43999999994</v>
      </c>
      <c r="O38" s="3">
        <f t="shared" si="56"/>
        <v>-652254.68999999994</v>
      </c>
      <c r="P38" s="3">
        <f>SUM(P39)</f>
        <v>341738</v>
      </c>
      <c r="Q38" s="3">
        <f t="shared" si="56"/>
        <v>368680</v>
      </c>
      <c r="R38" s="3">
        <f t="shared" si="56"/>
        <v>397092</v>
      </c>
      <c r="S38" s="3">
        <v>0</v>
      </c>
      <c r="T38" s="3">
        <v>0</v>
      </c>
      <c r="U38" s="3">
        <v>0</v>
      </c>
      <c r="V38" s="3">
        <f>P38+S38</f>
        <v>341738</v>
      </c>
      <c r="W38" s="3">
        <f t="shared" ref="W38:X38" si="57">Q38+T38</f>
        <v>368680</v>
      </c>
      <c r="X38" s="3">
        <f t="shared" si="57"/>
        <v>397092</v>
      </c>
    </row>
    <row r="39" spans="1:24" x14ac:dyDescent="0.25">
      <c r="A39" s="23" t="s">
        <v>19</v>
      </c>
      <c r="B39" s="24" t="s">
        <v>20</v>
      </c>
      <c r="C39" s="24"/>
      <c r="D39" s="25" t="e">
        <f>SUM(D40+#REF!)</f>
        <v>#REF!</v>
      </c>
      <c r="E39" s="25" t="e">
        <f>SUM(E40+#REF!)</f>
        <v>#REF!</v>
      </c>
      <c r="F39" s="25" t="e">
        <f>SUM(F40+#REF!)</f>
        <v>#REF!</v>
      </c>
      <c r="G39" s="25" t="e">
        <f>SUM(G40)</f>
        <v>#REF!</v>
      </c>
      <c r="H39" s="25" t="e">
        <f t="shared" ref="H39:I39" si="58">SUM(H40)</f>
        <v>#REF!</v>
      </c>
      <c r="I39" s="25" t="e">
        <f t="shared" si="58"/>
        <v>#REF!</v>
      </c>
      <c r="J39" s="27">
        <f>SUM(J40)</f>
        <v>908694.18</v>
      </c>
      <c r="K39" s="34">
        <f t="shared" si="56"/>
        <v>979024.44</v>
      </c>
      <c r="L39" s="39">
        <f t="shared" si="56"/>
        <v>1049346.69</v>
      </c>
      <c r="M39" s="39">
        <f>SUM(M40)</f>
        <v>-566956.18000000005</v>
      </c>
      <c r="N39" s="39">
        <f t="shared" si="56"/>
        <v>-610344.43999999994</v>
      </c>
      <c r="O39" s="39">
        <f t="shared" si="56"/>
        <v>-652254.68999999994</v>
      </c>
      <c r="P39" s="39">
        <f>SUM(P40)</f>
        <v>341738</v>
      </c>
      <c r="Q39" s="39">
        <f t="shared" si="56"/>
        <v>368680</v>
      </c>
      <c r="R39" s="39">
        <f t="shared" si="56"/>
        <v>397092</v>
      </c>
      <c r="S39" s="46">
        <v>0</v>
      </c>
      <c r="T39" s="46">
        <v>0</v>
      </c>
      <c r="U39" s="46">
        <v>0</v>
      </c>
      <c r="V39" s="46">
        <f t="shared" ref="V39:V44" si="59">P39+S39</f>
        <v>341738</v>
      </c>
      <c r="W39" s="46">
        <f t="shared" ref="W39:W44" si="60">Q39+T39</f>
        <v>368680</v>
      </c>
      <c r="X39" s="46">
        <f t="shared" ref="X39:X44" si="61">R39+U39</f>
        <v>397092</v>
      </c>
    </row>
    <row r="40" spans="1:24" ht="38.25" x14ac:dyDescent="0.25">
      <c r="A40" s="23" t="s">
        <v>21</v>
      </c>
      <c r="B40" s="24" t="s">
        <v>22</v>
      </c>
      <c r="C40" s="24"/>
      <c r="D40" s="25" t="e">
        <f>SUM(D41+#REF!+D43)</f>
        <v>#REF!</v>
      </c>
      <c r="E40" s="25" t="e">
        <f>SUM(E41+#REF!+E43)</f>
        <v>#REF!</v>
      </c>
      <c r="F40" s="25" t="e">
        <f>SUM(F41+#REF!+F43)</f>
        <v>#REF!</v>
      </c>
      <c r="G40" s="25" t="e">
        <f>SUM(G41+#REF!+G43)</f>
        <v>#REF!</v>
      </c>
      <c r="H40" s="25" t="e">
        <f>SUM(H41+#REF!+H43)</f>
        <v>#REF!</v>
      </c>
      <c r="I40" s="25" t="e">
        <f>SUM(I41+#REF!+I43)</f>
        <v>#REF!</v>
      </c>
      <c r="J40" s="27">
        <f>SUM(J41:J44)</f>
        <v>908694.18</v>
      </c>
      <c r="K40" s="27">
        <f>SUM(K41:K44)</f>
        <v>979024.44</v>
      </c>
      <c r="L40" s="39">
        <f>SUM(L41:L44)</f>
        <v>1049346.69</v>
      </c>
      <c r="M40" s="39">
        <f>SUM(M41:M44)</f>
        <v>-566956.18000000005</v>
      </c>
      <c r="N40" s="39">
        <f>SUM(N41:N44)</f>
        <v>-610344.43999999994</v>
      </c>
      <c r="O40" s="39">
        <f>SUM(O41:O43)</f>
        <v>-652254.68999999994</v>
      </c>
      <c r="P40" s="39">
        <f>SUM(P41:P44)</f>
        <v>341738</v>
      </c>
      <c r="Q40" s="39">
        <f t="shared" ref="Q40:R40" si="62">SUM(Q41:Q44)</f>
        <v>368680</v>
      </c>
      <c r="R40" s="39">
        <f t="shared" si="62"/>
        <v>397092</v>
      </c>
      <c r="S40" s="46">
        <v>0</v>
      </c>
      <c r="T40" s="46">
        <v>0</v>
      </c>
      <c r="U40" s="46">
        <v>0</v>
      </c>
      <c r="V40" s="46">
        <f t="shared" si="59"/>
        <v>341738</v>
      </c>
      <c r="W40" s="46">
        <f t="shared" si="60"/>
        <v>368680</v>
      </c>
      <c r="X40" s="46">
        <f t="shared" si="61"/>
        <v>397092</v>
      </c>
    </row>
    <row r="41" spans="1:24" x14ac:dyDescent="0.25">
      <c r="A41" s="23" t="s">
        <v>23</v>
      </c>
      <c r="B41" s="24" t="s">
        <v>22</v>
      </c>
      <c r="C41" s="24">
        <v>610</v>
      </c>
      <c r="D41" s="27">
        <v>192823</v>
      </c>
      <c r="E41" s="27">
        <v>205297</v>
      </c>
      <c r="F41" s="27">
        <v>206766</v>
      </c>
      <c r="G41" s="25">
        <v>-127823</v>
      </c>
      <c r="H41" s="25">
        <v>-140297</v>
      </c>
      <c r="I41" s="25">
        <v>-139766</v>
      </c>
      <c r="J41" s="27">
        <v>75000</v>
      </c>
      <c r="K41" s="27">
        <v>75000</v>
      </c>
      <c r="L41" s="39">
        <v>75000</v>
      </c>
      <c r="M41" s="39"/>
      <c r="N41" s="39"/>
      <c r="O41" s="39"/>
      <c r="P41" s="39">
        <f>SUM(J41+M41)</f>
        <v>75000</v>
      </c>
      <c r="Q41" s="39">
        <f t="shared" ref="Q41:R41" si="63">SUM(K41+N41)</f>
        <v>75000</v>
      </c>
      <c r="R41" s="39">
        <f t="shared" si="63"/>
        <v>75000</v>
      </c>
      <c r="S41" s="46">
        <v>0</v>
      </c>
      <c r="T41" s="46">
        <v>0</v>
      </c>
      <c r="U41" s="46">
        <v>0</v>
      </c>
      <c r="V41" s="46">
        <f t="shared" si="59"/>
        <v>75000</v>
      </c>
      <c r="W41" s="46">
        <f t="shared" si="60"/>
        <v>75000</v>
      </c>
      <c r="X41" s="46">
        <f t="shared" si="61"/>
        <v>75000</v>
      </c>
    </row>
    <row r="42" spans="1:24" ht="51" x14ac:dyDescent="0.25">
      <c r="A42" s="23" t="s">
        <v>27</v>
      </c>
      <c r="B42" s="24" t="s">
        <v>22</v>
      </c>
      <c r="C42" s="28">
        <v>630</v>
      </c>
      <c r="D42" s="25">
        <v>192823</v>
      </c>
      <c r="E42" s="25">
        <v>205298</v>
      </c>
      <c r="F42" s="25">
        <v>206766</v>
      </c>
      <c r="G42" s="25">
        <v>-125913</v>
      </c>
      <c r="H42" s="25">
        <v>-138398</v>
      </c>
      <c r="I42" s="25">
        <v>-137766</v>
      </c>
      <c r="J42" s="27">
        <v>60000</v>
      </c>
      <c r="K42" s="27">
        <v>60000</v>
      </c>
      <c r="L42" s="39">
        <v>60000</v>
      </c>
      <c r="M42" s="39">
        <v>-35000</v>
      </c>
      <c r="N42" s="39">
        <v>-35000</v>
      </c>
      <c r="O42" s="39">
        <v>-35000</v>
      </c>
      <c r="P42" s="39">
        <f>SUM(J42+M42)</f>
        <v>25000</v>
      </c>
      <c r="Q42" s="39">
        <f t="shared" ref="Q42:R42" si="64">SUM(K42+N42)</f>
        <v>25000</v>
      </c>
      <c r="R42" s="39">
        <f t="shared" si="64"/>
        <v>25000</v>
      </c>
      <c r="S42" s="46">
        <v>0</v>
      </c>
      <c r="T42" s="46">
        <v>0</v>
      </c>
      <c r="U42" s="46">
        <v>0</v>
      </c>
      <c r="V42" s="46">
        <f t="shared" si="59"/>
        <v>25000</v>
      </c>
      <c r="W42" s="46">
        <f t="shared" si="60"/>
        <v>25000</v>
      </c>
      <c r="X42" s="46">
        <f t="shared" si="61"/>
        <v>25000</v>
      </c>
    </row>
    <row r="43" spans="1:24" x14ac:dyDescent="0.25">
      <c r="A43" s="56" t="s">
        <v>14</v>
      </c>
      <c r="B43" s="57" t="s">
        <v>22</v>
      </c>
      <c r="C43" s="58">
        <v>810</v>
      </c>
      <c r="D43" s="62">
        <v>192824</v>
      </c>
      <c r="E43" s="62">
        <v>205298</v>
      </c>
      <c r="F43" s="62">
        <v>206767</v>
      </c>
      <c r="G43" s="62">
        <v>432176</v>
      </c>
      <c r="H43" s="62">
        <v>469702</v>
      </c>
      <c r="I43" s="62">
        <v>470899</v>
      </c>
      <c r="J43" s="64">
        <v>773694.18</v>
      </c>
      <c r="K43" s="64">
        <v>844024.44</v>
      </c>
      <c r="L43" s="66">
        <v>914346.69</v>
      </c>
      <c r="M43" s="77">
        <v>-531956.18000000005</v>
      </c>
      <c r="N43" s="77">
        <v>-575344.43999999994</v>
      </c>
      <c r="O43" s="77">
        <v>-617254.68999999994</v>
      </c>
      <c r="P43" s="64">
        <f>SUM(J43+M43)</f>
        <v>241738</v>
      </c>
      <c r="Q43" s="64">
        <f t="shared" ref="Q43:R43" si="65">SUM(K43+N43)</f>
        <v>268680</v>
      </c>
      <c r="R43" s="64">
        <f t="shared" si="65"/>
        <v>297092</v>
      </c>
      <c r="S43" s="64">
        <v>0</v>
      </c>
      <c r="T43" s="64">
        <v>0</v>
      </c>
      <c r="U43" s="64">
        <v>0</v>
      </c>
      <c r="V43" s="64">
        <f t="shared" si="59"/>
        <v>241738</v>
      </c>
      <c r="W43" s="64">
        <f t="shared" si="60"/>
        <v>268680</v>
      </c>
      <c r="X43" s="64">
        <f t="shared" si="61"/>
        <v>297092</v>
      </c>
    </row>
    <row r="44" spans="1:24" ht="27.75" customHeight="1" x14ac:dyDescent="0.25">
      <c r="A44" s="56"/>
      <c r="B44" s="57"/>
      <c r="C44" s="59"/>
      <c r="D44" s="62"/>
      <c r="E44" s="62"/>
      <c r="F44" s="62"/>
      <c r="G44" s="62"/>
      <c r="H44" s="62"/>
      <c r="I44" s="62"/>
      <c r="J44" s="65"/>
      <c r="K44" s="65"/>
      <c r="L44" s="66"/>
      <c r="M44" s="77"/>
      <c r="N44" s="77"/>
      <c r="O44" s="77"/>
      <c r="P44" s="65"/>
      <c r="Q44" s="65"/>
      <c r="R44" s="65"/>
      <c r="S44" s="65"/>
      <c r="T44" s="65"/>
      <c r="U44" s="65"/>
      <c r="V44" s="65">
        <f t="shared" si="59"/>
        <v>0</v>
      </c>
      <c r="W44" s="65">
        <f t="shared" si="60"/>
        <v>0</v>
      </c>
      <c r="X44" s="65">
        <f t="shared" si="61"/>
        <v>0</v>
      </c>
    </row>
    <row r="45" spans="1:24" x14ac:dyDescent="0.25">
      <c r="A45" s="19"/>
      <c r="B45" s="2"/>
      <c r="C45" s="20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</row>
    <row r="46" spans="1:24" ht="15.75" thickBot="1" x14ac:dyDescent="0.3">
      <c r="A46" s="30" t="s">
        <v>32</v>
      </c>
      <c r="B46" s="31"/>
      <c r="C46" s="32"/>
      <c r="D46" s="33" t="e">
        <f>SUM(#REF!+D33+#REF!+D16)</f>
        <v>#REF!</v>
      </c>
      <c r="E46" s="33" t="e">
        <f>SUM(#REF!+E33+#REF!+E16)</f>
        <v>#REF!</v>
      </c>
      <c r="F46" s="33" t="e">
        <f>SUM(#REF!+F33+#REF!+F16)</f>
        <v>#REF!</v>
      </c>
      <c r="G46" s="33" t="e">
        <f>SUM(#REF!+G33+#REF!+G16)</f>
        <v>#REF!</v>
      </c>
      <c r="H46" s="33" t="e">
        <f>SUM(#REF!+H33+#REF!+H16)</f>
        <v>#REF!</v>
      </c>
      <c r="I46" s="33" t="e">
        <f>SUM(#REF!+I33+#REF!+I16)</f>
        <v>#REF!</v>
      </c>
      <c r="J46" s="33">
        <f t="shared" ref="J46:R46" si="66">SUM(J33+J16+J38)</f>
        <v>5592946.0499999998</v>
      </c>
      <c r="K46" s="33">
        <f t="shared" si="66"/>
        <v>3870214.44</v>
      </c>
      <c r="L46" s="33">
        <f t="shared" si="66"/>
        <v>4012726.69</v>
      </c>
      <c r="M46" s="33">
        <f t="shared" si="66"/>
        <v>-566956.18000000005</v>
      </c>
      <c r="N46" s="33">
        <f t="shared" si="66"/>
        <v>-610344.43999999994</v>
      </c>
      <c r="O46" s="33">
        <f t="shared" si="66"/>
        <v>-652254.68999999994</v>
      </c>
      <c r="P46" s="33">
        <f t="shared" si="66"/>
        <v>5025989.87</v>
      </c>
      <c r="Q46" s="33">
        <f t="shared" si="66"/>
        <v>3259870</v>
      </c>
      <c r="R46" s="33">
        <f t="shared" si="66"/>
        <v>3360472</v>
      </c>
      <c r="S46" s="33">
        <f>S38+S33+S16</f>
        <v>100000</v>
      </c>
      <c r="T46" s="33">
        <f t="shared" ref="T46:U46" si="67">T38+T33+T16</f>
        <v>0</v>
      </c>
      <c r="U46" s="33">
        <f t="shared" si="67"/>
        <v>0</v>
      </c>
      <c r="V46" s="33">
        <f>P46+S46</f>
        <v>5125989.87</v>
      </c>
      <c r="W46" s="33">
        <f t="shared" ref="W46:X46" si="68">Q46+T46</f>
        <v>3259870</v>
      </c>
      <c r="X46" s="33">
        <f t="shared" si="68"/>
        <v>3360472</v>
      </c>
    </row>
  </sheetData>
  <mergeCells count="69">
    <mergeCell ref="V18:V19"/>
    <mergeCell ref="W18:W19"/>
    <mergeCell ref="V5:X5"/>
    <mergeCell ref="V6:X6"/>
    <mergeCell ref="X18:X19"/>
    <mergeCell ref="X43:X44"/>
    <mergeCell ref="S43:S44"/>
    <mergeCell ref="T43:T44"/>
    <mergeCell ref="U43:U44"/>
    <mergeCell ref="V43:V44"/>
    <mergeCell ref="W43:W44"/>
    <mergeCell ref="S18:S19"/>
    <mergeCell ref="T18:T19"/>
    <mergeCell ref="U18:U19"/>
    <mergeCell ref="M43:M44"/>
    <mergeCell ref="N43:N44"/>
    <mergeCell ref="O43:O44"/>
    <mergeCell ref="M18:M19"/>
    <mergeCell ref="N18:N19"/>
    <mergeCell ref="O18:O19"/>
    <mergeCell ref="P18:P19"/>
    <mergeCell ref="Q18:Q19"/>
    <mergeCell ref="R18:R19"/>
    <mergeCell ref="P43:P44"/>
    <mergeCell ref="Q43:Q44"/>
    <mergeCell ref="R43:R44"/>
    <mergeCell ref="J1:L1"/>
    <mergeCell ref="C2:L2"/>
    <mergeCell ref="D13:F13"/>
    <mergeCell ref="G13:I13"/>
    <mergeCell ref="J13:L13"/>
    <mergeCell ref="C13:C14"/>
    <mergeCell ref="C3:R3"/>
    <mergeCell ref="C4:R4"/>
    <mergeCell ref="C9:R9"/>
    <mergeCell ref="C8:R8"/>
    <mergeCell ref="A10:X11"/>
    <mergeCell ref="U9:X9"/>
    <mergeCell ref="U8:X8"/>
    <mergeCell ref="S13:U13"/>
    <mergeCell ref="V13:X13"/>
    <mergeCell ref="D43:D44"/>
    <mergeCell ref="E43:E44"/>
    <mergeCell ref="H18:H19"/>
    <mergeCell ref="K43:K44"/>
    <mergeCell ref="L43:L44"/>
    <mergeCell ref="F43:F44"/>
    <mergeCell ref="F18:F19"/>
    <mergeCell ref="G18:G19"/>
    <mergeCell ref="G43:G44"/>
    <mergeCell ref="H43:H44"/>
    <mergeCell ref="I43:I44"/>
    <mergeCell ref="J43:J44"/>
    <mergeCell ref="J18:J19"/>
    <mergeCell ref="K18:K19"/>
    <mergeCell ref="L18:L19"/>
    <mergeCell ref="I18:I19"/>
    <mergeCell ref="A43:A44"/>
    <mergeCell ref="B43:B44"/>
    <mergeCell ref="C43:C44"/>
    <mergeCell ref="A18:A19"/>
    <mergeCell ref="B18:B19"/>
    <mergeCell ref="C18:C19"/>
    <mergeCell ref="D18:D19"/>
    <mergeCell ref="E18:E19"/>
    <mergeCell ref="A13:A14"/>
    <mergeCell ref="B13:B14"/>
    <mergeCell ref="P13:R13"/>
    <mergeCell ref="M13:O13"/>
  </mergeCells>
  <pageMargins left="0.31496062992125984" right="0.31496062992125984" top="0.74803149606299213" bottom="0.74803149606299213" header="0.31496062992125984" footer="0.31496062992125984"/>
  <pageSetup paperSize="9" scale="8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2025-04-23T11:43:29Z</dcterms:modified>
</cp:coreProperties>
</file>