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5360" windowHeight="10785" activeTab="1"/>
  </bookViews>
  <sheets>
    <sheet name="Приложение№6" sheetId="2" r:id="rId1"/>
    <sheet name="Приложение №8" sheetId="3" r:id="rId2"/>
  </sheets>
  <definedNames>
    <definedName name="_xlnm._FilterDatabase" localSheetId="1" hidden="1">'Приложение №8'!$A$12:$L$438</definedName>
    <definedName name="_xlnm._FilterDatabase" localSheetId="0" hidden="1">Приложение№6!$A$12:$HR$626</definedName>
    <definedName name="_xlnm.Print_Titles" localSheetId="0">Приложение№6!$10:$12</definedName>
    <definedName name="_xlnm.Print_Area" localSheetId="1">'Приложение №8'!$A$1:$L$438</definedName>
    <definedName name="_xlnm.Print_Area" localSheetId="0">Приложение№6!$A$1:$N$626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56" i="2" l="1"/>
  <c r="J13" i="3" l="1"/>
  <c r="I438" i="3"/>
  <c r="J396" i="3"/>
  <c r="I396" i="3"/>
  <c r="J427" i="3"/>
  <c r="I427" i="3"/>
  <c r="J434" i="3"/>
  <c r="J435" i="3"/>
  <c r="J436" i="3"/>
  <c r="I434" i="3"/>
  <c r="I435" i="3"/>
  <c r="I436" i="3"/>
  <c r="J361" i="3"/>
  <c r="J373" i="3"/>
  <c r="J374" i="3"/>
  <c r="J99" i="3"/>
  <c r="I99" i="3"/>
  <c r="K356" i="2" l="1"/>
  <c r="K355" i="2" s="1"/>
  <c r="K354" i="2" s="1"/>
  <c r="K346" i="2" s="1"/>
  <c r="K345" i="2" s="1"/>
  <c r="K327" i="2" s="1"/>
  <c r="K326" i="2" s="1"/>
  <c r="L447" i="2"/>
  <c r="L446" i="2" s="1"/>
  <c r="L445" i="2" s="1"/>
  <c r="L444" i="2" s="1"/>
  <c r="L425" i="2" s="1"/>
  <c r="L355" i="2"/>
  <c r="L354" i="2" s="1"/>
  <c r="L346" i="2" s="1"/>
  <c r="L345" i="2" s="1"/>
  <c r="L327" i="2" s="1"/>
  <c r="L326" i="2" s="1"/>
  <c r="L39" i="2"/>
  <c r="K39" i="2"/>
  <c r="L50" i="2" l="1"/>
  <c r="K50" i="2"/>
  <c r="L55" i="2"/>
  <c r="L54" i="2" s="1"/>
  <c r="K55" i="2"/>
  <c r="K54" i="2" s="1"/>
  <c r="L49" i="2"/>
  <c r="L48" i="2" s="1"/>
  <c r="K49" i="2"/>
  <c r="K48" i="2" s="1"/>
  <c r="L46" i="2"/>
  <c r="L45" i="2" s="1"/>
  <c r="K46" i="2"/>
  <c r="K45" i="2" s="1"/>
  <c r="K41" i="2" l="1"/>
  <c r="K40" i="2" s="1"/>
  <c r="L41" i="2"/>
  <c r="L40" i="2" s="1"/>
  <c r="L99" i="3"/>
  <c r="K99" i="3"/>
  <c r="J98" i="3"/>
  <c r="J97" i="3" s="1"/>
  <c r="J41" i="3" s="1"/>
  <c r="I98" i="3"/>
  <c r="K98" i="3" s="1"/>
  <c r="L20" i="3"/>
  <c r="K19" i="3"/>
  <c r="K20" i="3"/>
  <c r="J19" i="3"/>
  <c r="J18" i="3" s="1"/>
  <c r="J14" i="3" s="1"/>
  <c r="I19" i="3"/>
  <c r="I18" i="3"/>
  <c r="I14" i="3" s="1"/>
  <c r="N407" i="2"/>
  <c r="M407" i="2"/>
  <c r="L406" i="2"/>
  <c r="L405" i="2" s="1"/>
  <c r="K406" i="2"/>
  <c r="M406" i="2" s="1"/>
  <c r="N39" i="2"/>
  <c r="M39" i="2"/>
  <c r="L38" i="2"/>
  <c r="L37" i="2" s="1"/>
  <c r="L36" i="2" s="1"/>
  <c r="L35" i="2" s="1"/>
  <c r="N35" i="2" s="1"/>
  <c r="K38" i="2"/>
  <c r="K37" i="2" s="1"/>
  <c r="K36" i="2" s="1"/>
  <c r="M36" i="2" s="1"/>
  <c r="N406" i="2" l="1"/>
  <c r="L404" i="2"/>
  <c r="L403" i="2" s="1"/>
  <c r="L394" i="2" s="1"/>
  <c r="L378" i="2" s="1"/>
  <c r="N405" i="2"/>
  <c r="K405" i="2"/>
  <c r="I97" i="3"/>
  <c r="J438" i="3"/>
  <c r="L18" i="3"/>
  <c r="L97" i="3"/>
  <c r="L19" i="3"/>
  <c r="L98" i="3"/>
  <c r="K18" i="3"/>
  <c r="L29" i="2"/>
  <c r="L13" i="2" s="1"/>
  <c r="N38" i="2"/>
  <c r="N36" i="2"/>
  <c r="K35" i="2"/>
  <c r="M37" i="2"/>
  <c r="N37" i="2"/>
  <c r="M38" i="2"/>
  <c r="L626" i="2" l="1"/>
  <c r="K404" i="2"/>
  <c r="K403" i="2" s="1"/>
  <c r="K394" i="2" s="1"/>
  <c r="K378" i="2" s="1"/>
  <c r="M405" i="2"/>
  <c r="I41" i="3"/>
  <c r="I13" i="3" s="1"/>
  <c r="K97" i="3"/>
  <c r="M35" i="2"/>
  <c r="K29" i="2"/>
  <c r="K13" i="2" s="1"/>
  <c r="K626" i="2" l="1"/>
  <c r="M19" i="2"/>
  <c r="N19" i="2"/>
  <c r="M24" i="2"/>
  <c r="N24" i="2"/>
  <c r="M28" i="2"/>
  <c r="N28" i="2"/>
  <c r="M34" i="2"/>
  <c r="N34" i="2"/>
  <c r="M44" i="2"/>
  <c r="N44" i="2"/>
  <c r="M47" i="2"/>
  <c r="N47" i="2"/>
  <c r="M50" i="2"/>
  <c r="N50" i="2"/>
  <c r="M53" i="2"/>
  <c r="N53" i="2"/>
  <c r="M56" i="2"/>
  <c r="N56" i="2"/>
  <c r="M61" i="2"/>
  <c r="N61" i="2"/>
  <c r="M63" i="2"/>
  <c r="N63" i="2"/>
  <c r="M65" i="2"/>
  <c r="N65" i="2"/>
  <c r="M69" i="2"/>
  <c r="N69" i="2"/>
  <c r="M71" i="2"/>
  <c r="N71" i="2"/>
  <c r="M73" i="2"/>
  <c r="N73" i="2"/>
  <c r="M76" i="2"/>
  <c r="N76" i="2"/>
  <c r="M82" i="2"/>
  <c r="N82" i="2"/>
  <c r="M87" i="2"/>
  <c r="N87" i="2"/>
  <c r="M89" i="2"/>
  <c r="N89" i="2"/>
  <c r="M94" i="2"/>
  <c r="N94" i="2"/>
  <c r="M96" i="2"/>
  <c r="N96" i="2"/>
  <c r="M98" i="2"/>
  <c r="N98" i="2"/>
  <c r="M101" i="2"/>
  <c r="N101" i="2"/>
  <c r="M107" i="2"/>
  <c r="N107" i="2"/>
  <c r="M113" i="2"/>
  <c r="N113" i="2"/>
  <c r="M116" i="2"/>
  <c r="N116" i="2"/>
  <c r="M123" i="2"/>
  <c r="N123" i="2"/>
  <c r="M126" i="2"/>
  <c r="N126" i="2"/>
  <c r="M132" i="2"/>
  <c r="N132" i="2"/>
  <c r="M135" i="2"/>
  <c r="N135" i="2"/>
  <c r="M141" i="2"/>
  <c r="N141" i="2"/>
  <c r="M144" i="2"/>
  <c r="N144" i="2"/>
  <c r="M147" i="2"/>
  <c r="N147" i="2"/>
  <c r="M150" i="2"/>
  <c r="N150" i="2"/>
  <c r="M156" i="2"/>
  <c r="N156" i="2"/>
  <c r="M160" i="2"/>
  <c r="N160" i="2"/>
  <c r="M163" i="2"/>
  <c r="N163" i="2"/>
  <c r="M166" i="2"/>
  <c r="N166" i="2"/>
  <c r="M169" i="2"/>
  <c r="N169" i="2"/>
  <c r="M172" i="2"/>
  <c r="N172" i="2"/>
  <c r="M175" i="2"/>
  <c r="N175" i="2"/>
  <c r="M178" i="2"/>
  <c r="N178" i="2"/>
  <c r="M181" i="2"/>
  <c r="N181" i="2"/>
  <c r="M187" i="2"/>
  <c r="N187" i="2"/>
  <c r="M190" i="2"/>
  <c r="N190" i="2"/>
  <c r="M197" i="2"/>
  <c r="N197" i="2"/>
  <c r="M204" i="2"/>
  <c r="N204" i="2"/>
  <c r="M210" i="2"/>
  <c r="N210" i="2"/>
  <c r="M213" i="2"/>
  <c r="N213" i="2"/>
  <c r="M216" i="2"/>
  <c r="N216" i="2"/>
  <c r="M219" i="2"/>
  <c r="N219" i="2"/>
  <c r="M222" i="2"/>
  <c r="N222" i="2"/>
  <c r="N227" i="2"/>
  <c r="M230" i="2"/>
  <c r="N230" i="2"/>
  <c r="M236" i="2"/>
  <c r="N236" i="2"/>
  <c r="M239" i="2"/>
  <c r="N239" i="2"/>
  <c r="M244" i="2"/>
  <c r="N244" i="2"/>
  <c r="M249" i="2"/>
  <c r="N249" i="2"/>
  <c r="M252" i="2"/>
  <c r="N252" i="2"/>
  <c r="M258" i="2"/>
  <c r="N258" i="2"/>
  <c r="M263" i="2"/>
  <c r="N263" i="2"/>
  <c r="M266" i="2"/>
  <c r="N266" i="2"/>
  <c r="M271" i="2"/>
  <c r="N271" i="2"/>
  <c r="M275" i="2"/>
  <c r="N275" i="2"/>
  <c r="M279" i="2"/>
  <c r="N279" i="2"/>
  <c r="M286" i="2"/>
  <c r="N286" i="2"/>
  <c r="M289" i="2"/>
  <c r="N289" i="2"/>
  <c r="M292" i="2"/>
  <c r="N292" i="2"/>
  <c r="M295" i="2"/>
  <c r="N295" i="2"/>
  <c r="M298" i="2"/>
  <c r="N298" i="2"/>
  <c r="M302" i="2"/>
  <c r="N302" i="2"/>
  <c r="M308" i="2"/>
  <c r="N308" i="2"/>
  <c r="M311" i="2"/>
  <c r="N311" i="2"/>
  <c r="M314" i="2"/>
  <c r="N314" i="2"/>
  <c r="M320" i="2"/>
  <c r="N320" i="2"/>
  <c r="M325" i="2"/>
  <c r="N325" i="2"/>
  <c r="M332" i="2"/>
  <c r="N332" i="2"/>
  <c r="M337" i="2"/>
  <c r="N337" i="2"/>
  <c r="M339" i="2"/>
  <c r="N339" i="2"/>
  <c r="M344" i="2"/>
  <c r="N344" i="2"/>
  <c r="M349" i="2"/>
  <c r="N349" i="2"/>
  <c r="M353" i="2"/>
  <c r="N353" i="2"/>
  <c r="M356" i="2"/>
  <c r="N356" i="2"/>
  <c r="M362" i="2"/>
  <c r="N362" i="2"/>
  <c r="M368" i="2"/>
  <c r="N368" i="2"/>
  <c r="M374" i="2"/>
  <c r="N374" i="2"/>
  <c r="M377" i="2"/>
  <c r="N377" i="2"/>
  <c r="M384" i="2"/>
  <c r="N384" i="2"/>
  <c r="M389" i="2"/>
  <c r="N389" i="2"/>
  <c r="M393" i="2"/>
  <c r="N393" i="2"/>
  <c r="M399" i="2"/>
  <c r="N399" i="2"/>
  <c r="M402" i="2"/>
  <c r="N402" i="2"/>
  <c r="M410" i="2"/>
  <c r="N410" i="2"/>
  <c r="M415" i="2"/>
  <c r="N415" i="2"/>
  <c r="M418" i="2"/>
  <c r="N418" i="2"/>
  <c r="M424" i="2"/>
  <c r="N424" i="2"/>
  <c r="M431" i="2"/>
  <c r="N431" i="2"/>
  <c r="M440" i="2"/>
  <c r="N440" i="2"/>
  <c r="M443" i="2"/>
  <c r="N443" i="2"/>
  <c r="M444" i="2"/>
  <c r="M445" i="2"/>
  <c r="M448" i="2"/>
  <c r="N448" i="2"/>
  <c r="M454" i="2"/>
  <c r="N454" i="2"/>
  <c r="M457" i="2"/>
  <c r="N457" i="2"/>
  <c r="M472" i="2"/>
  <c r="N472" i="2"/>
  <c r="M477" i="2"/>
  <c r="N477" i="2"/>
  <c r="M487" i="2"/>
  <c r="N487" i="2"/>
  <c r="M492" i="2"/>
  <c r="N492" i="2"/>
  <c r="M497" i="2"/>
  <c r="N497" i="2"/>
  <c r="M501" i="2"/>
  <c r="N501" i="2"/>
  <c r="M504" i="2"/>
  <c r="N504" i="2"/>
  <c r="M507" i="2"/>
  <c r="N507" i="2"/>
  <c r="M509" i="2"/>
  <c r="N509" i="2"/>
  <c r="M513" i="2"/>
  <c r="N513" i="2"/>
  <c r="M526" i="2"/>
  <c r="N526" i="2"/>
  <c r="M536" i="2"/>
  <c r="N536" i="2"/>
  <c r="M541" i="2"/>
  <c r="N541" i="2"/>
  <c r="M547" i="2"/>
  <c r="N547" i="2"/>
  <c r="M551" i="2"/>
  <c r="N551" i="2"/>
  <c r="M554" i="2"/>
  <c r="N554" i="2"/>
  <c r="M560" i="2"/>
  <c r="N560" i="2"/>
  <c r="M565" i="2"/>
  <c r="N565" i="2"/>
  <c r="M570" i="2"/>
  <c r="N570" i="2"/>
  <c r="M572" i="2"/>
  <c r="N572" i="2"/>
  <c r="M575" i="2"/>
  <c r="N575" i="2"/>
  <c r="M578" i="2"/>
  <c r="N578" i="2"/>
  <c r="M581" i="2"/>
  <c r="N581" i="2"/>
  <c r="M587" i="2"/>
  <c r="M593" i="2"/>
  <c r="N593" i="2"/>
  <c r="M595" i="2"/>
  <c r="N595" i="2"/>
  <c r="M620" i="2"/>
  <c r="N620" i="2"/>
  <c r="M625" i="2"/>
  <c r="N625" i="2"/>
  <c r="K17" i="3"/>
  <c r="L17" i="3"/>
  <c r="K23" i="3"/>
  <c r="L23" i="3"/>
  <c r="K26" i="3"/>
  <c r="L26" i="3"/>
  <c r="K28" i="3"/>
  <c r="L28" i="3"/>
  <c r="K31" i="3"/>
  <c r="L31" i="3"/>
  <c r="K34" i="3"/>
  <c r="L34" i="3"/>
  <c r="K37" i="3"/>
  <c r="L37" i="3"/>
  <c r="K40" i="3"/>
  <c r="L40" i="3"/>
  <c r="K44" i="3"/>
  <c r="L44" i="3"/>
  <c r="K47" i="3"/>
  <c r="L47" i="3"/>
  <c r="K50" i="3"/>
  <c r="L50" i="3"/>
  <c r="K52" i="3"/>
  <c r="L52" i="3"/>
  <c r="K54" i="3"/>
  <c r="L54" i="3"/>
  <c r="K57" i="3"/>
  <c r="L57" i="3"/>
  <c r="K59" i="3"/>
  <c r="L59" i="3"/>
  <c r="K61" i="3"/>
  <c r="L61" i="3"/>
  <c r="K64" i="3"/>
  <c r="L64" i="3"/>
  <c r="K67" i="3"/>
  <c r="L67" i="3"/>
  <c r="K70" i="3"/>
  <c r="L70" i="3"/>
  <c r="K73" i="3"/>
  <c r="L73" i="3"/>
  <c r="K76" i="3"/>
  <c r="L76" i="3"/>
  <c r="K79" i="3"/>
  <c r="L79" i="3"/>
  <c r="K82" i="3"/>
  <c r="L82" i="3"/>
  <c r="K85" i="3"/>
  <c r="L85" i="3"/>
  <c r="K88" i="3"/>
  <c r="L88" i="3"/>
  <c r="K90" i="3"/>
  <c r="L90" i="3"/>
  <c r="K93" i="3"/>
  <c r="L93" i="3"/>
  <c r="K96" i="3"/>
  <c r="L96" i="3"/>
  <c r="K103" i="3"/>
  <c r="L103" i="3"/>
  <c r="K105" i="3"/>
  <c r="L105" i="3"/>
  <c r="K107" i="3"/>
  <c r="L107" i="3"/>
  <c r="K110" i="3"/>
  <c r="L110" i="3"/>
  <c r="K113" i="3"/>
  <c r="L113" i="3"/>
  <c r="K117" i="3"/>
  <c r="L117" i="3"/>
  <c r="K120" i="3"/>
  <c r="L120" i="3"/>
  <c r="K123" i="3"/>
  <c r="L123" i="3"/>
  <c r="K126" i="3"/>
  <c r="L126" i="3"/>
  <c r="K129" i="3"/>
  <c r="L129" i="3"/>
  <c r="K132" i="3"/>
  <c r="L132" i="3"/>
  <c r="K134" i="3"/>
  <c r="L134" i="3"/>
  <c r="K136" i="3"/>
  <c r="L136" i="3"/>
  <c r="K139" i="3"/>
  <c r="L139" i="3"/>
  <c r="K141" i="3"/>
  <c r="L141" i="3"/>
  <c r="K143" i="3"/>
  <c r="L143" i="3"/>
  <c r="K146" i="3"/>
  <c r="L146" i="3"/>
  <c r="K149" i="3"/>
  <c r="L149" i="3"/>
  <c r="K152" i="3"/>
  <c r="L152" i="3"/>
  <c r="K154" i="3"/>
  <c r="L154" i="3"/>
  <c r="K157" i="3"/>
  <c r="L157" i="3"/>
  <c r="K160" i="3"/>
  <c r="L160" i="3"/>
  <c r="K163" i="3"/>
  <c r="L163" i="3"/>
  <c r="K166" i="3"/>
  <c r="L166" i="3"/>
  <c r="K169" i="3"/>
  <c r="L169" i="3"/>
  <c r="K172" i="3"/>
  <c r="L172" i="3"/>
  <c r="K175" i="3"/>
  <c r="L175" i="3"/>
  <c r="K178" i="3"/>
  <c r="L178" i="3"/>
  <c r="K181" i="3"/>
  <c r="L181" i="3"/>
  <c r="K184" i="3"/>
  <c r="L184" i="3"/>
  <c r="K187" i="3"/>
  <c r="L187" i="3"/>
  <c r="K190" i="3"/>
  <c r="L190" i="3"/>
  <c r="K194" i="3"/>
  <c r="L194" i="3"/>
  <c r="K197" i="3"/>
  <c r="L197" i="3"/>
  <c r="K199" i="3"/>
  <c r="L199" i="3"/>
  <c r="K202" i="3"/>
  <c r="L202" i="3"/>
  <c r="K205" i="3"/>
  <c r="L205" i="3"/>
  <c r="K208" i="3"/>
  <c r="L208" i="3"/>
  <c r="K211" i="3"/>
  <c r="L211" i="3"/>
  <c r="K214" i="3"/>
  <c r="L214" i="3"/>
  <c r="K217" i="3"/>
  <c r="L217" i="3"/>
  <c r="K220" i="3"/>
  <c r="L220" i="3"/>
  <c r="K223" i="3"/>
  <c r="L223" i="3"/>
  <c r="K226" i="3"/>
  <c r="L226" i="3"/>
  <c r="K229" i="3"/>
  <c r="L229" i="3"/>
  <c r="K232" i="3"/>
  <c r="L232" i="3"/>
  <c r="K235" i="3"/>
  <c r="L235" i="3"/>
  <c r="K239" i="3"/>
  <c r="L239" i="3"/>
  <c r="K242" i="3"/>
  <c r="L242" i="3"/>
  <c r="K245" i="3"/>
  <c r="L245" i="3"/>
  <c r="K248" i="3"/>
  <c r="L248" i="3"/>
  <c r="K251" i="3"/>
  <c r="L251" i="3"/>
  <c r="K253" i="3"/>
  <c r="L253" i="3"/>
  <c r="K256" i="3"/>
  <c r="L256" i="3"/>
  <c r="K259" i="3"/>
  <c r="L259" i="3"/>
  <c r="K261" i="3"/>
  <c r="L261" i="3"/>
  <c r="K264" i="3"/>
  <c r="L264" i="3"/>
  <c r="K267" i="3"/>
  <c r="L267" i="3"/>
  <c r="K270" i="3"/>
  <c r="L270" i="3"/>
  <c r="K273" i="3"/>
  <c r="L273" i="3"/>
  <c r="K277" i="3"/>
  <c r="L277" i="3"/>
  <c r="K280" i="3"/>
  <c r="L280" i="3"/>
  <c r="K282" i="3"/>
  <c r="L282" i="3"/>
  <c r="K285" i="3"/>
  <c r="L285" i="3"/>
  <c r="K287" i="3"/>
  <c r="L287" i="3"/>
  <c r="K290" i="3"/>
  <c r="L290" i="3"/>
  <c r="K292" i="3"/>
  <c r="L292" i="3"/>
  <c r="K295" i="3"/>
  <c r="L295" i="3"/>
  <c r="K297" i="3"/>
  <c r="L297" i="3"/>
  <c r="K299" i="3"/>
  <c r="L299" i="3"/>
  <c r="K302" i="3"/>
  <c r="L302" i="3"/>
  <c r="K305" i="3"/>
  <c r="L305" i="3"/>
  <c r="K308" i="3"/>
  <c r="L308" i="3"/>
  <c r="K311" i="3"/>
  <c r="L311" i="3"/>
  <c r="K314" i="3"/>
  <c r="L314" i="3"/>
  <c r="K316" i="3"/>
  <c r="L316" i="3"/>
  <c r="K320" i="3"/>
  <c r="L320" i="3"/>
  <c r="K323" i="3"/>
  <c r="L323" i="3"/>
  <c r="K326" i="3"/>
  <c r="L326" i="3"/>
  <c r="K329" i="3"/>
  <c r="L329" i="3"/>
  <c r="K331" i="3"/>
  <c r="L331" i="3"/>
  <c r="K334" i="3"/>
  <c r="L334" i="3"/>
  <c r="K337" i="3"/>
  <c r="L337" i="3"/>
  <c r="K341" i="3"/>
  <c r="L341" i="3"/>
  <c r="K343" i="3"/>
  <c r="L343" i="3"/>
  <c r="K346" i="3"/>
  <c r="L346" i="3"/>
  <c r="K348" i="3"/>
  <c r="L348" i="3"/>
  <c r="K350" i="3"/>
  <c r="L350" i="3"/>
  <c r="K353" i="3"/>
  <c r="L353" i="3"/>
  <c r="K356" i="3"/>
  <c r="L356" i="3"/>
  <c r="K360" i="3"/>
  <c r="L360" i="3"/>
  <c r="K364" i="3"/>
  <c r="L364" i="3"/>
  <c r="K366" i="3"/>
  <c r="L366" i="3"/>
  <c r="K369" i="3"/>
  <c r="L369" i="3"/>
  <c r="K372" i="3"/>
  <c r="L372" i="3"/>
  <c r="K375" i="3"/>
  <c r="L375" i="3"/>
  <c r="K379" i="3"/>
  <c r="L379" i="3"/>
  <c r="K382" i="3"/>
  <c r="L382" i="3"/>
  <c r="K386" i="3"/>
  <c r="L386" i="3"/>
  <c r="K389" i="3"/>
  <c r="L389" i="3"/>
  <c r="K392" i="3"/>
  <c r="L392" i="3"/>
  <c r="K395" i="3"/>
  <c r="L395" i="3"/>
  <c r="K401" i="3"/>
  <c r="L401" i="3"/>
  <c r="K406" i="3"/>
  <c r="L406" i="3"/>
  <c r="K410" i="3"/>
  <c r="L410" i="3"/>
  <c r="K412" i="3"/>
  <c r="L412" i="3"/>
  <c r="K416" i="3"/>
  <c r="L416" i="3"/>
  <c r="K420" i="3"/>
  <c r="L420" i="3"/>
  <c r="K422" i="3"/>
  <c r="L422" i="3"/>
  <c r="K426" i="3"/>
  <c r="L426" i="3"/>
  <c r="K430" i="3"/>
  <c r="L430" i="3"/>
  <c r="K433" i="3"/>
  <c r="L433" i="3"/>
  <c r="K436" i="3"/>
  <c r="L436" i="3"/>
  <c r="K437" i="3"/>
  <c r="L437" i="3"/>
  <c r="G126" i="3" l="1"/>
  <c r="I255" i="2" l="1"/>
  <c r="M255" i="2" s="1"/>
  <c r="J531" i="2"/>
  <c r="N531" i="2" s="1"/>
  <c r="I531" i="2"/>
  <c r="M531" i="2" s="1"/>
  <c r="H374" i="3" l="1"/>
  <c r="G374" i="3"/>
  <c r="H371" i="3"/>
  <c r="G371" i="3"/>
  <c r="H373" i="3" l="1"/>
  <c r="L373" i="3" s="1"/>
  <c r="L374" i="3"/>
  <c r="G370" i="3"/>
  <c r="K370" i="3" s="1"/>
  <c r="K371" i="3"/>
  <c r="H370" i="3"/>
  <c r="L370" i="3" s="1"/>
  <c r="L371" i="3"/>
  <c r="G373" i="3"/>
  <c r="K373" i="3" s="1"/>
  <c r="K374" i="3"/>
  <c r="H297" i="3"/>
  <c r="G297" i="3"/>
  <c r="J482" i="2"/>
  <c r="N482" i="2" s="1"/>
  <c r="I482" i="2"/>
  <c r="M482" i="2" s="1"/>
  <c r="H353" i="3"/>
  <c r="G353" i="3"/>
  <c r="H343" i="3"/>
  <c r="G343" i="3"/>
  <c r="J521" i="2"/>
  <c r="N521" i="2" s="1"/>
  <c r="I521" i="2"/>
  <c r="M521" i="2" s="1"/>
  <c r="G341" i="3" l="1"/>
  <c r="H168" i="3" l="1"/>
  <c r="L168" i="3" s="1"/>
  <c r="G168" i="3"/>
  <c r="K168" i="3" s="1"/>
  <c r="H266" i="3"/>
  <c r="L266" i="3" s="1"/>
  <c r="G266" i="3"/>
  <c r="K266" i="3" s="1"/>
  <c r="J294" i="2"/>
  <c r="N294" i="2" s="1"/>
  <c r="I294" i="2"/>
  <c r="M294" i="2" s="1"/>
  <c r="I577" i="2"/>
  <c r="M577" i="2" s="1"/>
  <c r="J577" i="2"/>
  <c r="N577" i="2" s="1"/>
  <c r="H112" i="3" l="1"/>
  <c r="G112" i="3"/>
  <c r="G111" i="3" l="1"/>
  <c r="K111" i="3" s="1"/>
  <c r="K112" i="3"/>
  <c r="H111" i="3"/>
  <c r="L111" i="3" s="1"/>
  <c r="L112" i="3"/>
  <c r="H28" i="3"/>
  <c r="H175" i="3"/>
  <c r="G175" i="3"/>
  <c r="H157" i="3"/>
  <c r="G157" i="3"/>
  <c r="H146" i="3"/>
  <c r="G146" i="3"/>
  <c r="H123" i="3"/>
  <c r="G123" i="3"/>
  <c r="J149" i="2"/>
  <c r="J146" i="2"/>
  <c r="J143" i="2"/>
  <c r="J140" i="2"/>
  <c r="I149" i="2"/>
  <c r="I146" i="2"/>
  <c r="I143" i="2"/>
  <c r="I140" i="2"/>
  <c r="H154" i="3"/>
  <c r="G154" i="3"/>
  <c r="J233" i="2"/>
  <c r="N233" i="2" s="1"/>
  <c r="I233" i="2"/>
  <c r="M233" i="2" s="1"/>
  <c r="J241" i="2"/>
  <c r="N241" i="2" s="1"/>
  <c r="I241" i="2"/>
  <c r="M241" i="2" s="1"/>
  <c r="J255" i="2"/>
  <c r="N255" i="2" s="1"/>
  <c r="I277" i="2"/>
  <c r="M277" i="2" s="1"/>
  <c r="I142" i="2" l="1"/>
  <c r="M142" i="2" s="1"/>
  <c r="M143" i="2"/>
  <c r="J142" i="2"/>
  <c r="N142" i="2" s="1"/>
  <c r="N143" i="2"/>
  <c r="I145" i="2"/>
  <c r="M145" i="2" s="1"/>
  <c r="M146" i="2"/>
  <c r="J145" i="2"/>
  <c r="N145" i="2" s="1"/>
  <c r="N146" i="2"/>
  <c r="I148" i="2"/>
  <c r="M148" i="2" s="1"/>
  <c r="M149" i="2"/>
  <c r="J148" i="2"/>
  <c r="N148" i="2" s="1"/>
  <c r="N149" i="2"/>
  <c r="I139" i="2"/>
  <c r="M139" i="2" s="1"/>
  <c r="M140" i="2"/>
  <c r="J139" i="2"/>
  <c r="N139" i="2" s="1"/>
  <c r="N140" i="2"/>
  <c r="I138" i="2"/>
  <c r="H134" i="3"/>
  <c r="G134" i="3"/>
  <c r="J277" i="2"/>
  <c r="N277" i="2" s="1"/>
  <c r="H366" i="3"/>
  <c r="G366" i="3"/>
  <c r="J437" i="2"/>
  <c r="N437" i="2" s="1"/>
  <c r="I437" i="2"/>
  <c r="M437" i="2" s="1"/>
  <c r="G28" i="3"/>
  <c r="H412" i="3"/>
  <c r="G412" i="3"/>
  <c r="J609" i="2"/>
  <c r="N609" i="2" s="1"/>
  <c r="I609" i="2"/>
  <c r="M609" i="2" s="1"/>
  <c r="J412" i="2"/>
  <c r="N412" i="2" s="1"/>
  <c r="I412" i="2"/>
  <c r="M412" i="2" s="1"/>
  <c r="J138" i="2" l="1"/>
  <c r="I137" i="2"/>
  <c r="M138" i="2"/>
  <c r="H308" i="3"/>
  <c r="G308" i="3"/>
  <c r="I136" i="2" l="1"/>
  <c r="M136" i="2" s="1"/>
  <c r="M137" i="2"/>
  <c r="J137" i="2"/>
  <c r="N138" i="2"/>
  <c r="H89" i="3"/>
  <c r="L89" i="3" s="1"/>
  <c r="H87" i="3"/>
  <c r="L87" i="3" s="1"/>
  <c r="G89" i="3"/>
  <c r="K89" i="3" s="1"/>
  <c r="G87" i="3"/>
  <c r="K87" i="3" s="1"/>
  <c r="G110" i="3"/>
  <c r="G43" i="3"/>
  <c r="J86" i="2"/>
  <c r="N86" i="2" s="1"/>
  <c r="I86" i="2"/>
  <c r="M86" i="2" s="1"/>
  <c r="J88" i="2"/>
  <c r="N88" i="2" s="1"/>
  <c r="I88" i="2"/>
  <c r="M88" i="2" s="1"/>
  <c r="J81" i="2"/>
  <c r="I81" i="2"/>
  <c r="I43" i="2"/>
  <c r="G42" i="3" l="1"/>
  <c r="K42" i="3" s="1"/>
  <c r="K43" i="3"/>
  <c r="I80" i="2"/>
  <c r="M81" i="2"/>
  <c r="J80" i="2"/>
  <c r="N81" i="2"/>
  <c r="J136" i="2"/>
  <c r="N136" i="2" s="1"/>
  <c r="N137" i="2"/>
  <c r="I42" i="2"/>
  <c r="M42" i="2" s="1"/>
  <c r="M43" i="2"/>
  <c r="G86" i="3"/>
  <c r="K86" i="3" s="1"/>
  <c r="H86" i="3"/>
  <c r="L86" i="3" s="1"/>
  <c r="I85" i="2"/>
  <c r="J85" i="2"/>
  <c r="H381" i="3"/>
  <c r="G381" i="3"/>
  <c r="H141" i="3"/>
  <c r="G141" i="3"/>
  <c r="H139" i="3"/>
  <c r="G139" i="3"/>
  <c r="G67" i="3"/>
  <c r="H149" i="3"/>
  <c r="G149" i="3"/>
  <c r="H126" i="3"/>
  <c r="G380" i="3" l="1"/>
  <c r="K380" i="3" s="1"/>
  <c r="K381" i="3"/>
  <c r="H380" i="3"/>
  <c r="L380" i="3" s="1"/>
  <c r="L381" i="3"/>
  <c r="J84" i="2"/>
  <c r="N85" i="2"/>
  <c r="I84" i="2"/>
  <c r="M85" i="2"/>
  <c r="J79" i="2"/>
  <c r="N80" i="2"/>
  <c r="I79" i="2"/>
  <c r="M80" i="2"/>
  <c r="J319" i="2"/>
  <c r="I319" i="2"/>
  <c r="I324" i="2"/>
  <c r="J284" i="2"/>
  <c r="N284" i="2" s="1"/>
  <c r="I284" i="2"/>
  <c r="M284" i="2" s="1"/>
  <c r="J282" i="2"/>
  <c r="N282" i="2" s="1"/>
  <c r="I282" i="2"/>
  <c r="M282" i="2" s="1"/>
  <c r="I227" i="2"/>
  <c r="M227" i="2" s="1"/>
  <c r="H285" i="3"/>
  <c r="H284" i="3" s="1"/>
  <c r="L284" i="3" s="1"/>
  <c r="G285" i="3"/>
  <c r="G284" i="3" s="1"/>
  <c r="K284" i="3" s="1"/>
  <c r="H286" i="3"/>
  <c r="L286" i="3" s="1"/>
  <c r="G286" i="3"/>
  <c r="K286" i="3" s="1"/>
  <c r="H238" i="3"/>
  <c r="G238" i="3"/>
  <c r="H350" i="3"/>
  <c r="G350" i="3"/>
  <c r="H346" i="3"/>
  <c r="G346" i="3"/>
  <c r="H341" i="3"/>
  <c r="H290" i="3"/>
  <c r="G290" i="3"/>
  <c r="H301" i="3"/>
  <c r="G301" i="3"/>
  <c r="H299" i="3"/>
  <c r="G299" i="3"/>
  <c r="H295" i="3"/>
  <c r="G295" i="3"/>
  <c r="H280" i="3"/>
  <c r="G280" i="3"/>
  <c r="H281" i="3"/>
  <c r="L281" i="3" s="1"/>
  <c r="G281" i="3"/>
  <c r="K281" i="3" s="1"/>
  <c r="H401" i="3"/>
  <c r="G401" i="3"/>
  <c r="G300" i="3" l="1"/>
  <c r="K300" i="3" s="1"/>
  <c r="K301" i="3"/>
  <c r="H300" i="3"/>
  <c r="L300" i="3" s="1"/>
  <c r="L301" i="3"/>
  <c r="G237" i="3"/>
  <c r="K237" i="3" s="1"/>
  <c r="K238" i="3"/>
  <c r="H237" i="3"/>
  <c r="L237" i="3" s="1"/>
  <c r="L238" i="3"/>
  <c r="I323" i="2"/>
  <c r="M324" i="2"/>
  <c r="I78" i="2"/>
  <c r="M78" i="2" s="1"/>
  <c r="M79" i="2"/>
  <c r="I83" i="2"/>
  <c r="M83" i="2" s="1"/>
  <c r="M84" i="2"/>
  <c r="I318" i="2"/>
  <c r="M319" i="2"/>
  <c r="J318" i="2"/>
  <c r="N319" i="2"/>
  <c r="J78" i="2"/>
  <c r="N78" i="2" s="1"/>
  <c r="N79" i="2"/>
  <c r="J83" i="2"/>
  <c r="N83" i="2" s="1"/>
  <c r="N84" i="2"/>
  <c r="H283" i="3"/>
  <c r="L283" i="3" s="1"/>
  <c r="G283" i="3"/>
  <c r="K283" i="3" s="1"/>
  <c r="J465" i="2"/>
  <c r="N465" i="2" s="1"/>
  <c r="I465" i="2"/>
  <c r="M465" i="2" s="1"/>
  <c r="I317" i="2" l="1"/>
  <c r="M318" i="2"/>
  <c r="J317" i="2"/>
  <c r="N318" i="2"/>
  <c r="I322" i="2"/>
  <c r="M323" i="2"/>
  <c r="I585" i="2"/>
  <c r="J585" i="2"/>
  <c r="N585" i="2" s="1"/>
  <c r="J587" i="2"/>
  <c r="J580" i="2"/>
  <c r="I580" i="2"/>
  <c r="I586" i="2"/>
  <c r="M586" i="2" s="1"/>
  <c r="J528" i="2"/>
  <c r="N528" i="2" s="1"/>
  <c r="I528" i="2"/>
  <c r="M528" i="2" s="1"/>
  <c r="J524" i="2"/>
  <c r="N524" i="2" s="1"/>
  <c r="I524" i="2"/>
  <c r="M524" i="2" s="1"/>
  <c r="J519" i="2"/>
  <c r="N519" i="2" s="1"/>
  <c r="I519" i="2"/>
  <c r="M519" i="2" s="1"/>
  <c r="J470" i="2"/>
  <c r="N470" i="2" s="1"/>
  <c r="I470" i="2"/>
  <c r="M470" i="2" s="1"/>
  <c r="J486" i="2"/>
  <c r="I486" i="2"/>
  <c r="J484" i="2"/>
  <c r="N484" i="2" s="1"/>
  <c r="I484" i="2"/>
  <c r="M484" i="2" s="1"/>
  <c r="J480" i="2"/>
  <c r="N480" i="2" s="1"/>
  <c r="I480" i="2"/>
  <c r="J475" i="2"/>
  <c r="I475" i="2"/>
  <c r="J476" i="2"/>
  <c r="N476" i="2" s="1"/>
  <c r="I476" i="2"/>
  <c r="M476" i="2" s="1"/>
  <c r="I474" i="2" l="1"/>
  <c r="M474" i="2" s="1"/>
  <c r="M475" i="2"/>
  <c r="J474" i="2"/>
  <c r="N474" i="2" s="1"/>
  <c r="N475" i="2"/>
  <c r="I579" i="2"/>
  <c r="M579" i="2" s="1"/>
  <c r="M580" i="2"/>
  <c r="I584" i="2"/>
  <c r="M584" i="2" s="1"/>
  <c r="M585" i="2"/>
  <c r="J316" i="2"/>
  <c r="N316" i="2" s="1"/>
  <c r="N317" i="2"/>
  <c r="I479" i="2"/>
  <c r="M479" i="2" s="1"/>
  <c r="M480" i="2"/>
  <c r="I485" i="2"/>
  <c r="M485" i="2" s="1"/>
  <c r="M486" i="2"/>
  <c r="J579" i="2"/>
  <c r="N579" i="2" s="1"/>
  <c r="N580" i="2"/>
  <c r="J485" i="2"/>
  <c r="N485" i="2" s="1"/>
  <c r="N486" i="2"/>
  <c r="J586" i="2"/>
  <c r="N586" i="2" s="1"/>
  <c r="N587" i="2"/>
  <c r="I321" i="2"/>
  <c r="M321" i="2" s="1"/>
  <c r="M322" i="2"/>
  <c r="M317" i="2"/>
  <c r="I316" i="2"/>
  <c r="I473" i="2"/>
  <c r="M473" i="2" s="1"/>
  <c r="H197" i="3"/>
  <c r="G197" i="3"/>
  <c r="H231" i="3"/>
  <c r="G231" i="3"/>
  <c r="G229" i="3"/>
  <c r="H226" i="3"/>
  <c r="G226" i="3"/>
  <c r="H222" i="3"/>
  <c r="G222" i="3"/>
  <c r="H234" i="3"/>
  <c r="G234" i="3"/>
  <c r="J195" i="2"/>
  <c r="N195" i="2" s="1"/>
  <c r="I195" i="2"/>
  <c r="M195" i="2" s="1"/>
  <c r="J189" i="2"/>
  <c r="I189" i="2"/>
  <c r="J184" i="2"/>
  <c r="N184" i="2" s="1"/>
  <c r="I184" i="2"/>
  <c r="M184" i="2" s="1"/>
  <c r="J180" i="2"/>
  <c r="I180" i="2"/>
  <c r="J134" i="2"/>
  <c r="I134" i="2"/>
  <c r="G233" i="3" l="1"/>
  <c r="K233" i="3" s="1"/>
  <c r="K234" i="3"/>
  <c r="H230" i="3"/>
  <c r="L230" i="3" s="1"/>
  <c r="L231" i="3"/>
  <c r="H233" i="3"/>
  <c r="L233" i="3" s="1"/>
  <c r="L234" i="3"/>
  <c r="G221" i="3"/>
  <c r="K221" i="3" s="1"/>
  <c r="K222" i="3"/>
  <c r="H221" i="3"/>
  <c r="L221" i="3" s="1"/>
  <c r="L222" i="3"/>
  <c r="G230" i="3"/>
  <c r="K230" i="3" s="1"/>
  <c r="K231" i="3"/>
  <c r="J473" i="2"/>
  <c r="N473" i="2" s="1"/>
  <c r="I133" i="2"/>
  <c r="M133" i="2" s="1"/>
  <c r="M134" i="2"/>
  <c r="I315" i="2"/>
  <c r="M315" i="2" s="1"/>
  <c r="M316" i="2"/>
  <c r="J133" i="2"/>
  <c r="N133" i="2" s="1"/>
  <c r="N134" i="2"/>
  <c r="I179" i="2"/>
  <c r="M179" i="2" s="1"/>
  <c r="M180" i="2"/>
  <c r="I188" i="2"/>
  <c r="M188" i="2" s="1"/>
  <c r="M189" i="2"/>
  <c r="J179" i="2"/>
  <c r="N179" i="2" s="1"/>
  <c r="N180" i="2"/>
  <c r="J188" i="2"/>
  <c r="N188" i="2" s="1"/>
  <c r="N189" i="2"/>
  <c r="I583" i="2"/>
  <c r="M583" i="2" s="1"/>
  <c r="G420" i="3"/>
  <c r="H420" i="3"/>
  <c r="H410" i="3"/>
  <c r="G410" i="3"/>
  <c r="H406" i="3"/>
  <c r="G406" i="3"/>
  <c r="J624" i="2"/>
  <c r="N624" i="2" s="1"/>
  <c r="I624" i="2"/>
  <c r="M624" i="2" s="1"/>
  <c r="J618" i="2"/>
  <c r="N618" i="2" s="1"/>
  <c r="I618" i="2"/>
  <c r="M618" i="2" s="1"/>
  <c r="J613" i="2"/>
  <c r="N613" i="2" s="1"/>
  <c r="I613" i="2"/>
  <c r="M613" i="2" s="1"/>
  <c r="J607" i="2"/>
  <c r="N607" i="2" s="1"/>
  <c r="I607" i="2"/>
  <c r="M607" i="2" s="1"/>
  <c r="J603" i="2"/>
  <c r="N603" i="2" s="1"/>
  <c r="I603" i="2"/>
  <c r="M603" i="2" s="1"/>
  <c r="H364" i="3" l="1"/>
  <c r="G364" i="3"/>
  <c r="J442" i="2"/>
  <c r="I442" i="2"/>
  <c r="J447" i="2"/>
  <c r="I447" i="2"/>
  <c r="J435" i="2"/>
  <c r="N435" i="2" s="1"/>
  <c r="I435" i="2"/>
  <c r="M435" i="2" s="1"/>
  <c r="I441" i="2" l="1"/>
  <c r="M441" i="2" s="1"/>
  <c r="M442" i="2"/>
  <c r="J441" i="2"/>
  <c r="N441" i="2" s="1"/>
  <c r="N442" i="2"/>
  <c r="I446" i="2"/>
  <c r="M446" i="2" s="1"/>
  <c r="M447" i="2"/>
  <c r="J446" i="2"/>
  <c r="N447" i="2"/>
  <c r="J584" i="2"/>
  <c r="J564" i="2"/>
  <c r="I564" i="2"/>
  <c r="J530" i="2"/>
  <c r="I530" i="2"/>
  <c r="J512" i="2"/>
  <c r="I512" i="2"/>
  <c r="J508" i="2"/>
  <c r="N508" i="2" s="1"/>
  <c r="J506" i="2"/>
  <c r="N506" i="2" s="1"/>
  <c r="I508" i="2"/>
  <c r="M508" i="2" s="1"/>
  <c r="I506" i="2"/>
  <c r="M506" i="2" s="1"/>
  <c r="J471" i="2"/>
  <c r="N471" i="2" s="1"/>
  <c r="J469" i="2"/>
  <c r="N469" i="2" s="1"/>
  <c r="I471" i="2"/>
  <c r="M471" i="2" s="1"/>
  <c r="I469" i="2"/>
  <c r="M469" i="2" s="1"/>
  <c r="J456" i="2"/>
  <c r="I456" i="2"/>
  <c r="J453" i="2"/>
  <c r="I453" i="2"/>
  <c r="J423" i="2"/>
  <c r="I423" i="2"/>
  <c r="J417" i="2"/>
  <c r="I417" i="2"/>
  <c r="J388" i="2"/>
  <c r="I388" i="2"/>
  <c r="J383" i="2"/>
  <c r="I383" i="2"/>
  <c r="J373" i="2"/>
  <c r="I373" i="2"/>
  <c r="J331" i="2"/>
  <c r="I331" i="2"/>
  <c r="J313" i="2"/>
  <c r="I313" i="2"/>
  <c r="J310" i="2"/>
  <c r="I310" i="2"/>
  <c r="J307" i="2"/>
  <c r="I307" i="2"/>
  <c r="J297" i="2"/>
  <c r="I297" i="2"/>
  <c r="J262" i="2"/>
  <c r="I262" i="2"/>
  <c r="J248" i="2"/>
  <c r="I248" i="2"/>
  <c r="J229" i="2"/>
  <c r="J226" i="2"/>
  <c r="I229" i="2"/>
  <c r="I226" i="2"/>
  <c r="J212" i="2"/>
  <c r="I212" i="2"/>
  <c r="J209" i="2"/>
  <c r="I209" i="2"/>
  <c r="J186" i="2"/>
  <c r="I186" i="2"/>
  <c r="J183" i="2"/>
  <c r="I183" i="2"/>
  <c r="J159" i="2"/>
  <c r="I159" i="2"/>
  <c r="J43" i="2"/>
  <c r="H359" i="3"/>
  <c r="G359" i="3"/>
  <c r="H325" i="3"/>
  <c r="H322" i="3"/>
  <c r="H319" i="3"/>
  <c r="G325" i="3"/>
  <c r="G322" i="3"/>
  <c r="G319" i="3"/>
  <c r="H315" i="3"/>
  <c r="L315" i="3" s="1"/>
  <c r="H313" i="3"/>
  <c r="L313" i="3" s="1"/>
  <c r="G315" i="3"/>
  <c r="K315" i="3" s="1"/>
  <c r="G313" i="3"/>
  <c r="K313" i="3" s="1"/>
  <c r="H291" i="3"/>
  <c r="L291" i="3" s="1"/>
  <c r="H289" i="3"/>
  <c r="L289" i="3" s="1"/>
  <c r="H279" i="3"/>
  <c r="G291" i="3"/>
  <c r="K291" i="3" s="1"/>
  <c r="G289" i="3"/>
  <c r="K289" i="3" s="1"/>
  <c r="G279" i="3"/>
  <c r="H272" i="3"/>
  <c r="G272" i="3"/>
  <c r="H244" i="3"/>
  <c r="G244" i="3"/>
  <c r="H241" i="3"/>
  <c r="G241" i="3"/>
  <c r="H228" i="3"/>
  <c r="H225" i="3"/>
  <c r="G228" i="3"/>
  <c r="G225" i="3"/>
  <c r="H193" i="3"/>
  <c r="G193" i="3"/>
  <c r="H189" i="3"/>
  <c r="H186" i="3"/>
  <c r="G189" i="3"/>
  <c r="G186" i="3"/>
  <c r="H128" i="3"/>
  <c r="H125" i="3"/>
  <c r="H122" i="3"/>
  <c r="G128" i="3"/>
  <c r="G125" i="3"/>
  <c r="G122" i="3"/>
  <c r="H119" i="3"/>
  <c r="G119" i="3"/>
  <c r="G118" i="3" l="1"/>
  <c r="K118" i="3" s="1"/>
  <c r="K119" i="3"/>
  <c r="G127" i="3"/>
  <c r="K127" i="3" s="1"/>
  <c r="K128" i="3"/>
  <c r="G185" i="3"/>
  <c r="K185" i="3" s="1"/>
  <c r="K186" i="3"/>
  <c r="G192" i="3"/>
  <c r="K192" i="3" s="1"/>
  <c r="K193" i="3"/>
  <c r="H224" i="3"/>
  <c r="L224" i="3" s="1"/>
  <c r="L225" i="3"/>
  <c r="G243" i="3"/>
  <c r="K243" i="3" s="1"/>
  <c r="K244" i="3"/>
  <c r="G278" i="3"/>
  <c r="K278" i="3" s="1"/>
  <c r="K279" i="3"/>
  <c r="G324" i="3"/>
  <c r="K324" i="3" s="1"/>
  <c r="K325" i="3"/>
  <c r="G358" i="3"/>
  <c r="K359" i="3"/>
  <c r="H118" i="3"/>
  <c r="L118" i="3" s="1"/>
  <c r="L119" i="3"/>
  <c r="H121" i="3"/>
  <c r="L121" i="3" s="1"/>
  <c r="L122" i="3"/>
  <c r="G188" i="3"/>
  <c r="K188" i="3" s="1"/>
  <c r="K189" i="3"/>
  <c r="H192" i="3"/>
  <c r="L192" i="3" s="1"/>
  <c r="L193" i="3"/>
  <c r="H227" i="3"/>
  <c r="L227" i="3" s="1"/>
  <c r="L228" i="3"/>
  <c r="H243" i="3"/>
  <c r="L243" i="3" s="1"/>
  <c r="L244" i="3"/>
  <c r="H318" i="3"/>
  <c r="L318" i="3" s="1"/>
  <c r="L319" i="3"/>
  <c r="H358" i="3"/>
  <c r="L359" i="3"/>
  <c r="G121" i="3"/>
  <c r="K121" i="3" s="1"/>
  <c r="K122" i="3"/>
  <c r="H124" i="3"/>
  <c r="L124" i="3" s="1"/>
  <c r="L125" i="3"/>
  <c r="H185" i="3"/>
  <c r="L185" i="3" s="1"/>
  <c r="L186" i="3"/>
  <c r="G224" i="3"/>
  <c r="K224" i="3" s="1"/>
  <c r="K225" i="3"/>
  <c r="G240" i="3"/>
  <c r="K240" i="3" s="1"/>
  <c r="K241" i="3"/>
  <c r="G271" i="3"/>
  <c r="K271" i="3" s="1"/>
  <c r="K272" i="3"/>
  <c r="G318" i="3"/>
  <c r="K318" i="3" s="1"/>
  <c r="K319" i="3"/>
  <c r="H321" i="3"/>
  <c r="L321" i="3" s="1"/>
  <c r="L322" i="3"/>
  <c r="G124" i="3"/>
  <c r="K124" i="3" s="1"/>
  <c r="K125" i="3"/>
  <c r="H127" i="3"/>
  <c r="L127" i="3" s="1"/>
  <c r="L128" i="3"/>
  <c r="H188" i="3"/>
  <c r="L188" i="3" s="1"/>
  <c r="L189" i="3"/>
  <c r="G227" i="3"/>
  <c r="K227" i="3" s="1"/>
  <c r="K228" i="3"/>
  <c r="H240" i="3"/>
  <c r="L240" i="3" s="1"/>
  <c r="L241" i="3"/>
  <c r="H271" i="3"/>
  <c r="L271" i="3" s="1"/>
  <c r="L272" i="3"/>
  <c r="H278" i="3"/>
  <c r="L278" i="3" s="1"/>
  <c r="L279" i="3"/>
  <c r="G321" i="3"/>
  <c r="K321" i="3" s="1"/>
  <c r="K322" i="3"/>
  <c r="H324" i="3"/>
  <c r="L324" i="3" s="1"/>
  <c r="L325" i="3"/>
  <c r="J158" i="2"/>
  <c r="N158" i="2" s="1"/>
  <c r="N159" i="2"/>
  <c r="J185" i="2"/>
  <c r="N185" i="2" s="1"/>
  <c r="N186" i="2"/>
  <c r="J211" i="2"/>
  <c r="N211" i="2" s="1"/>
  <c r="N212" i="2"/>
  <c r="J228" i="2"/>
  <c r="N228" i="2" s="1"/>
  <c r="N229" i="2"/>
  <c r="J261" i="2"/>
  <c r="N261" i="2" s="1"/>
  <c r="N262" i="2"/>
  <c r="J306" i="2"/>
  <c r="N306" i="2" s="1"/>
  <c r="N307" i="2"/>
  <c r="J312" i="2"/>
  <c r="N312" i="2" s="1"/>
  <c r="N313" i="2"/>
  <c r="J372" i="2"/>
  <c r="N372" i="2" s="1"/>
  <c r="N373" i="2"/>
  <c r="J387" i="2"/>
  <c r="N388" i="2"/>
  <c r="J422" i="2"/>
  <c r="N423" i="2"/>
  <c r="J455" i="2"/>
  <c r="N455" i="2" s="1"/>
  <c r="N456" i="2"/>
  <c r="J529" i="2"/>
  <c r="N529" i="2" s="1"/>
  <c r="N530" i="2"/>
  <c r="I182" i="2"/>
  <c r="M182" i="2" s="1"/>
  <c r="M183" i="2"/>
  <c r="I208" i="2"/>
  <c r="M208" i="2" s="1"/>
  <c r="M209" i="2"/>
  <c r="I225" i="2"/>
  <c r="M225" i="2" s="1"/>
  <c r="M226" i="2"/>
  <c r="I247" i="2"/>
  <c r="M247" i="2" s="1"/>
  <c r="M248" i="2"/>
  <c r="I296" i="2"/>
  <c r="M296" i="2" s="1"/>
  <c r="M297" i="2"/>
  <c r="I309" i="2"/>
  <c r="M309" i="2" s="1"/>
  <c r="M310" i="2"/>
  <c r="I330" i="2"/>
  <c r="M331" i="2"/>
  <c r="I382" i="2"/>
  <c r="M383" i="2"/>
  <c r="I416" i="2"/>
  <c r="M416" i="2" s="1"/>
  <c r="M417" i="2"/>
  <c r="I452" i="2"/>
  <c r="M452" i="2" s="1"/>
  <c r="M453" i="2"/>
  <c r="I511" i="2"/>
  <c r="M512" i="2"/>
  <c r="I563" i="2"/>
  <c r="M564" i="2"/>
  <c r="J445" i="2"/>
  <c r="N446" i="2"/>
  <c r="J42" i="2"/>
  <c r="N42" i="2" s="1"/>
  <c r="N43" i="2"/>
  <c r="J182" i="2"/>
  <c r="N182" i="2" s="1"/>
  <c r="N183" i="2"/>
  <c r="J208" i="2"/>
  <c r="N208" i="2" s="1"/>
  <c r="N209" i="2"/>
  <c r="I228" i="2"/>
  <c r="M228" i="2" s="1"/>
  <c r="M229" i="2"/>
  <c r="J247" i="2"/>
  <c r="N247" i="2" s="1"/>
  <c r="N248" i="2"/>
  <c r="J296" i="2"/>
  <c r="N296" i="2" s="1"/>
  <c r="N297" i="2"/>
  <c r="J309" i="2"/>
  <c r="N309" i="2" s="1"/>
  <c r="N310" i="2"/>
  <c r="J330" i="2"/>
  <c r="N331" i="2"/>
  <c r="J382" i="2"/>
  <c r="N383" i="2"/>
  <c r="J416" i="2"/>
  <c r="N416" i="2" s="1"/>
  <c r="N417" i="2"/>
  <c r="J452" i="2"/>
  <c r="N452" i="2" s="1"/>
  <c r="N453" i="2"/>
  <c r="J511" i="2"/>
  <c r="N512" i="2"/>
  <c r="J563" i="2"/>
  <c r="N564" i="2"/>
  <c r="I158" i="2"/>
  <c r="M158" i="2" s="1"/>
  <c r="M159" i="2"/>
  <c r="I185" i="2"/>
  <c r="M185" i="2" s="1"/>
  <c r="M186" i="2"/>
  <c r="I211" i="2"/>
  <c r="M211" i="2" s="1"/>
  <c r="M212" i="2"/>
  <c r="J225" i="2"/>
  <c r="N225" i="2" s="1"/>
  <c r="N226" i="2"/>
  <c r="I261" i="2"/>
  <c r="M261" i="2" s="1"/>
  <c r="M262" i="2"/>
  <c r="I306" i="2"/>
  <c r="M306" i="2" s="1"/>
  <c r="M307" i="2"/>
  <c r="I312" i="2"/>
  <c r="M312" i="2" s="1"/>
  <c r="M313" i="2"/>
  <c r="I372" i="2"/>
  <c r="M372" i="2" s="1"/>
  <c r="M373" i="2"/>
  <c r="I387" i="2"/>
  <c r="M388" i="2"/>
  <c r="I422" i="2"/>
  <c r="M423" i="2"/>
  <c r="I455" i="2"/>
  <c r="M455" i="2" s="1"/>
  <c r="M456" i="2"/>
  <c r="I529" i="2"/>
  <c r="M529" i="2" s="1"/>
  <c r="M530" i="2"/>
  <c r="J583" i="2"/>
  <c r="N583" i="2" s="1"/>
  <c r="N584" i="2"/>
  <c r="I505" i="2"/>
  <c r="M505" i="2" s="1"/>
  <c r="I582" i="2"/>
  <c r="M582" i="2" s="1"/>
  <c r="H288" i="3"/>
  <c r="L288" i="3" s="1"/>
  <c r="H312" i="3"/>
  <c r="L312" i="3" s="1"/>
  <c r="G312" i="3"/>
  <c r="K312" i="3" s="1"/>
  <c r="G288" i="3"/>
  <c r="K288" i="3" s="1"/>
  <c r="I468" i="2"/>
  <c r="M468" i="2" s="1"/>
  <c r="J468" i="2"/>
  <c r="N468" i="2" s="1"/>
  <c r="J505" i="2"/>
  <c r="N505" i="2" s="1"/>
  <c r="H116" i="3"/>
  <c r="G116" i="3"/>
  <c r="H46" i="3"/>
  <c r="H43" i="3"/>
  <c r="H115" i="3" l="1"/>
  <c r="L115" i="3" s="1"/>
  <c r="L116" i="3"/>
  <c r="H42" i="3"/>
  <c r="L42" i="3" s="1"/>
  <c r="L43" i="3"/>
  <c r="H45" i="3"/>
  <c r="L45" i="3" s="1"/>
  <c r="L46" i="3"/>
  <c r="G115" i="3"/>
  <c r="K115" i="3" s="1"/>
  <c r="K116" i="3"/>
  <c r="H357" i="3"/>
  <c r="L357" i="3" s="1"/>
  <c r="L358" i="3"/>
  <c r="G357" i="3"/>
  <c r="K357" i="3" s="1"/>
  <c r="K358" i="3"/>
  <c r="J582" i="2"/>
  <c r="N582" i="2" s="1"/>
  <c r="I305" i="2"/>
  <c r="M305" i="2" s="1"/>
  <c r="J305" i="2"/>
  <c r="J304" i="2" s="1"/>
  <c r="I421" i="2"/>
  <c r="M422" i="2"/>
  <c r="J562" i="2"/>
  <c r="N563" i="2"/>
  <c r="J381" i="2"/>
  <c r="N382" i="2"/>
  <c r="I562" i="2"/>
  <c r="M563" i="2"/>
  <c r="I381" i="2"/>
  <c r="M382" i="2"/>
  <c r="J421" i="2"/>
  <c r="N422" i="2"/>
  <c r="J451" i="2"/>
  <c r="I451" i="2"/>
  <c r="M451" i="2" s="1"/>
  <c r="I386" i="2"/>
  <c r="M386" i="2" s="1"/>
  <c r="M387" i="2"/>
  <c r="J510" i="2"/>
  <c r="N510" i="2" s="1"/>
  <c r="N511" i="2"/>
  <c r="J329" i="2"/>
  <c r="N330" i="2"/>
  <c r="J444" i="2"/>
  <c r="N444" i="2" s="1"/>
  <c r="N445" i="2"/>
  <c r="I510" i="2"/>
  <c r="M510" i="2" s="1"/>
  <c r="M511" i="2"/>
  <c r="I329" i="2"/>
  <c r="M330" i="2"/>
  <c r="J386" i="2"/>
  <c r="N386" i="2" s="1"/>
  <c r="N387" i="2"/>
  <c r="G46" i="3"/>
  <c r="G45" i="3" l="1"/>
  <c r="K45" i="3" s="1"/>
  <c r="K46" i="3"/>
  <c r="I304" i="2"/>
  <c r="M304" i="2" s="1"/>
  <c r="N305" i="2"/>
  <c r="I450" i="2"/>
  <c r="M450" i="2" s="1"/>
  <c r="J328" i="2"/>
  <c r="N328" i="2" s="1"/>
  <c r="N329" i="2"/>
  <c r="N421" i="2"/>
  <c r="J420" i="2"/>
  <c r="I561" i="2"/>
  <c r="M561" i="2" s="1"/>
  <c r="M562" i="2"/>
  <c r="J561" i="2"/>
  <c r="N561" i="2" s="1"/>
  <c r="N562" i="2"/>
  <c r="J303" i="2"/>
  <c r="N303" i="2" s="1"/>
  <c r="N304" i="2"/>
  <c r="I449" i="2"/>
  <c r="M449" i="2" s="1"/>
  <c r="I328" i="2"/>
  <c r="M328" i="2" s="1"/>
  <c r="M329" i="2"/>
  <c r="J450" i="2"/>
  <c r="N451" i="2"/>
  <c r="I380" i="2"/>
  <c r="M380" i="2" s="1"/>
  <c r="M381" i="2"/>
  <c r="J380" i="2"/>
  <c r="N380" i="2" s="1"/>
  <c r="N381" i="2"/>
  <c r="M421" i="2"/>
  <c r="I420" i="2"/>
  <c r="I303" i="2"/>
  <c r="M303" i="2" s="1"/>
  <c r="H22" i="3"/>
  <c r="H16" i="3"/>
  <c r="G22" i="3"/>
  <c r="G16" i="3"/>
  <c r="G15" i="3" l="1"/>
  <c r="K15" i="3" s="1"/>
  <c r="K16" i="3"/>
  <c r="G21" i="3"/>
  <c r="K21" i="3" s="1"/>
  <c r="K22" i="3"/>
  <c r="H15" i="3"/>
  <c r="L15" i="3" s="1"/>
  <c r="L16" i="3"/>
  <c r="H21" i="3"/>
  <c r="L21" i="3" s="1"/>
  <c r="L22" i="3"/>
  <c r="J419" i="2"/>
  <c r="N419" i="2" s="1"/>
  <c r="N420" i="2"/>
  <c r="J449" i="2"/>
  <c r="N449" i="2" s="1"/>
  <c r="N450" i="2"/>
  <c r="I419" i="2"/>
  <c r="M419" i="2" s="1"/>
  <c r="M420" i="2"/>
  <c r="H435" i="3"/>
  <c r="H432" i="3"/>
  <c r="H429" i="3"/>
  <c r="G435" i="3"/>
  <c r="G432" i="3"/>
  <c r="G429" i="3"/>
  <c r="H425" i="3"/>
  <c r="G425" i="3"/>
  <c r="H421" i="3"/>
  <c r="L421" i="3" s="1"/>
  <c r="H419" i="3"/>
  <c r="L419" i="3" s="1"/>
  <c r="G421" i="3"/>
  <c r="K421" i="3" s="1"/>
  <c r="G419" i="3"/>
  <c r="K419" i="3" s="1"/>
  <c r="H415" i="3"/>
  <c r="G415" i="3"/>
  <c r="H411" i="3"/>
  <c r="L411" i="3" s="1"/>
  <c r="H409" i="3"/>
  <c r="L409" i="3" s="1"/>
  <c r="G411" i="3"/>
  <c r="K411" i="3" s="1"/>
  <c r="G409" i="3"/>
  <c r="K409" i="3" s="1"/>
  <c r="H405" i="3"/>
  <c r="G405" i="3"/>
  <c r="H400" i="3"/>
  <c r="G400" i="3"/>
  <c r="H394" i="3"/>
  <c r="H391" i="3"/>
  <c r="H388" i="3"/>
  <c r="H385" i="3"/>
  <c r="G394" i="3"/>
  <c r="G391" i="3"/>
  <c r="G388" i="3"/>
  <c r="G385" i="3"/>
  <c r="H378" i="3"/>
  <c r="G378" i="3"/>
  <c r="H368" i="3"/>
  <c r="G368" i="3"/>
  <c r="H365" i="3"/>
  <c r="L365" i="3" s="1"/>
  <c r="H363" i="3"/>
  <c r="L363" i="3" s="1"/>
  <c r="G365" i="3"/>
  <c r="K365" i="3" s="1"/>
  <c r="G363" i="3"/>
  <c r="K363" i="3" s="1"/>
  <c r="H355" i="3"/>
  <c r="H352" i="3"/>
  <c r="G355" i="3"/>
  <c r="G352" i="3"/>
  <c r="H349" i="3"/>
  <c r="L349" i="3" s="1"/>
  <c r="H347" i="3"/>
  <c r="L347" i="3" s="1"/>
  <c r="H345" i="3"/>
  <c r="L345" i="3" s="1"/>
  <c r="G349" i="3"/>
  <c r="K349" i="3" s="1"/>
  <c r="G347" i="3"/>
  <c r="K347" i="3" s="1"/>
  <c r="G345" i="3"/>
  <c r="K345" i="3" s="1"/>
  <c r="H342" i="3"/>
  <c r="L342" i="3" s="1"/>
  <c r="H340" i="3"/>
  <c r="L340" i="3" s="1"/>
  <c r="G342" i="3"/>
  <c r="K342" i="3" s="1"/>
  <c r="G340" i="3"/>
  <c r="K340" i="3" s="1"/>
  <c r="H336" i="3"/>
  <c r="H333" i="3"/>
  <c r="G336" i="3"/>
  <c r="G333" i="3"/>
  <c r="H330" i="3"/>
  <c r="L330" i="3" s="1"/>
  <c r="H328" i="3"/>
  <c r="L328" i="3" s="1"/>
  <c r="G330" i="3"/>
  <c r="K330" i="3" s="1"/>
  <c r="G328" i="3"/>
  <c r="K328" i="3" s="1"/>
  <c r="H310" i="3"/>
  <c r="G310" i="3"/>
  <c r="H307" i="3"/>
  <c r="H304" i="3"/>
  <c r="G307" i="3"/>
  <c r="G304" i="3"/>
  <c r="H298" i="3"/>
  <c r="L298" i="3" s="1"/>
  <c r="H296" i="3"/>
  <c r="L296" i="3" s="1"/>
  <c r="H294" i="3"/>
  <c r="L294" i="3" s="1"/>
  <c r="G298" i="3"/>
  <c r="K298" i="3" s="1"/>
  <c r="G296" i="3"/>
  <c r="K296" i="3" s="1"/>
  <c r="G294" i="3"/>
  <c r="K294" i="3" s="1"/>
  <c r="H276" i="3"/>
  <c r="G276" i="3"/>
  <c r="H269" i="3"/>
  <c r="H265" i="3"/>
  <c r="L265" i="3" s="1"/>
  <c r="H263" i="3"/>
  <c r="G269" i="3"/>
  <c r="G265" i="3"/>
  <c r="K265" i="3" s="1"/>
  <c r="G263" i="3"/>
  <c r="H260" i="3"/>
  <c r="L260" i="3" s="1"/>
  <c r="H258" i="3"/>
  <c r="L258" i="3" s="1"/>
  <c r="H255" i="3"/>
  <c r="G260" i="3"/>
  <c r="K260" i="3" s="1"/>
  <c r="G258" i="3"/>
  <c r="K258" i="3" s="1"/>
  <c r="G255" i="3"/>
  <c r="H252" i="3"/>
  <c r="L252" i="3" s="1"/>
  <c r="H250" i="3"/>
  <c r="L250" i="3" s="1"/>
  <c r="H247" i="3"/>
  <c r="G252" i="3"/>
  <c r="K252" i="3" s="1"/>
  <c r="G250" i="3"/>
  <c r="K250" i="3" s="1"/>
  <c r="G247" i="3"/>
  <c r="H219" i="3"/>
  <c r="H216" i="3"/>
  <c r="H213" i="3"/>
  <c r="H210" i="3"/>
  <c r="H207" i="3"/>
  <c r="H204" i="3"/>
  <c r="H201" i="3"/>
  <c r="G219" i="3"/>
  <c r="G216" i="3"/>
  <c r="G213" i="3"/>
  <c r="G210" i="3"/>
  <c r="G207" i="3"/>
  <c r="G204" i="3"/>
  <c r="G201" i="3"/>
  <c r="H198" i="3"/>
  <c r="L198" i="3" s="1"/>
  <c r="H196" i="3"/>
  <c r="L196" i="3" s="1"/>
  <c r="G198" i="3"/>
  <c r="K198" i="3" s="1"/>
  <c r="G196" i="3"/>
  <c r="K196" i="3" s="1"/>
  <c r="H183" i="3"/>
  <c r="H180" i="3"/>
  <c r="H177" i="3"/>
  <c r="H174" i="3"/>
  <c r="G183" i="3"/>
  <c r="G180" i="3"/>
  <c r="G177" i="3"/>
  <c r="G174" i="3"/>
  <c r="H171" i="3"/>
  <c r="H167" i="3"/>
  <c r="L167" i="3" s="1"/>
  <c r="H165" i="3"/>
  <c r="H162" i="3"/>
  <c r="G171" i="3"/>
  <c r="G167" i="3"/>
  <c r="K167" i="3" s="1"/>
  <c r="G165" i="3"/>
  <c r="G162" i="3"/>
  <c r="H159" i="3"/>
  <c r="H156" i="3"/>
  <c r="H153" i="3"/>
  <c r="L153" i="3" s="1"/>
  <c r="H151" i="3"/>
  <c r="L151" i="3" s="1"/>
  <c r="H148" i="3"/>
  <c r="H145" i="3"/>
  <c r="G159" i="3"/>
  <c r="G156" i="3"/>
  <c r="G153" i="3"/>
  <c r="K153" i="3" s="1"/>
  <c r="G151" i="3"/>
  <c r="K151" i="3" s="1"/>
  <c r="G148" i="3"/>
  <c r="G145" i="3"/>
  <c r="H142" i="3"/>
  <c r="L142" i="3" s="1"/>
  <c r="H140" i="3"/>
  <c r="L140" i="3" s="1"/>
  <c r="H138" i="3"/>
  <c r="L138" i="3" s="1"/>
  <c r="G142" i="3"/>
  <c r="K142" i="3" s="1"/>
  <c r="G140" i="3"/>
  <c r="K140" i="3" s="1"/>
  <c r="G138" i="3"/>
  <c r="K138" i="3" s="1"/>
  <c r="H135" i="3"/>
  <c r="L135" i="3" s="1"/>
  <c r="H133" i="3"/>
  <c r="L133" i="3" s="1"/>
  <c r="H131" i="3"/>
  <c r="L131" i="3" s="1"/>
  <c r="G135" i="3"/>
  <c r="K135" i="3" s="1"/>
  <c r="G133" i="3"/>
  <c r="K133" i="3" s="1"/>
  <c r="G131" i="3"/>
  <c r="K131" i="3" s="1"/>
  <c r="H109" i="3"/>
  <c r="G109" i="3"/>
  <c r="H106" i="3"/>
  <c r="L106" i="3" s="1"/>
  <c r="H104" i="3"/>
  <c r="L104" i="3" s="1"/>
  <c r="H102" i="3"/>
  <c r="L102" i="3" s="1"/>
  <c r="G106" i="3"/>
  <c r="K106" i="3" s="1"/>
  <c r="G104" i="3"/>
  <c r="K104" i="3" s="1"/>
  <c r="G102" i="3"/>
  <c r="K102" i="3" s="1"/>
  <c r="H95" i="3"/>
  <c r="H92" i="3"/>
  <c r="H84" i="3"/>
  <c r="H81" i="3"/>
  <c r="G95" i="3"/>
  <c r="G92" i="3"/>
  <c r="G84" i="3"/>
  <c r="G81" i="3"/>
  <c r="H78" i="3"/>
  <c r="H75" i="3"/>
  <c r="H72" i="3"/>
  <c r="H69" i="3"/>
  <c r="G78" i="3"/>
  <c r="G75" i="3"/>
  <c r="G72" i="3"/>
  <c r="G69" i="3"/>
  <c r="H66" i="3"/>
  <c r="G66" i="3"/>
  <c r="H63" i="3"/>
  <c r="G63" i="3"/>
  <c r="H60" i="3"/>
  <c r="L60" i="3" s="1"/>
  <c r="H58" i="3"/>
  <c r="L58" i="3" s="1"/>
  <c r="H56" i="3"/>
  <c r="L56" i="3" s="1"/>
  <c r="G60" i="3"/>
  <c r="K60" i="3" s="1"/>
  <c r="G58" i="3"/>
  <c r="K58" i="3" s="1"/>
  <c r="G56" i="3"/>
  <c r="K56" i="3" s="1"/>
  <c r="H53" i="3"/>
  <c r="L53" i="3" s="1"/>
  <c r="H51" i="3"/>
  <c r="L51" i="3" s="1"/>
  <c r="H49" i="3"/>
  <c r="L49" i="3" s="1"/>
  <c r="G53" i="3"/>
  <c r="K53" i="3" s="1"/>
  <c r="G51" i="3"/>
  <c r="K51" i="3" s="1"/>
  <c r="G49" i="3"/>
  <c r="K49" i="3" s="1"/>
  <c r="H39" i="3"/>
  <c r="H36" i="3"/>
  <c r="H33" i="3"/>
  <c r="G39" i="3"/>
  <c r="G36" i="3"/>
  <c r="G33" i="3"/>
  <c r="H30" i="3"/>
  <c r="G30" i="3"/>
  <c r="H27" i="3"/>
  <c r="L27" i="3" s="1"/>
  <c r="H25" i="3"/>
  <c r="L25" i="3" s="1"/>
  <c r="G27" i="3"/>
  <c r="K27" i="3" s="1"/>
  <c r="G25" i="3"/>
  <c r="K25" i="3" s="1"/>
  <c r="J623" i="2"/>
  <c r="I623" i="2"/>
  <c r="J619" i="2"/>
  <c r="N619" i="2" s="1"/>
  <c r="J617" i="2"/>
  <c r="N617" i="2" s="1"/>
  <c r="I619" i="2"/>
  <c r="M619" i="2" s="1"/>
  <c r="I617" i="2"/>
  <c r="M617" i="2" s="1"/>
  <c r="J612" i="2"/>
  <c r="J608" i="2"/>
  <c r="N608" i="2" s="1"/>
  <c r="J606" i="2"/>
  <c r="N606" i="2" s="1"/>
  <c r="I612" i="2"/>
  <c r="I608" i="2"/>
  <c r="M608" i="2" s="1"/>
  <c r="I606" i="2"/>
  <c r="M606" i="2" s="1"/>
  <c r="J602" i="2"/>
  <c r="I602" i="2"/>
  <c r="J594" i="2"/>
  <c r="N594" i="2" s="1"/>
  <c r="J592" i="2"/>
  <c r="N592" i="2" s="1"/>
  <c r="I594" i="2"/>
  <c r="M594" i="2" s="1"/>
  <c r="I592" i="2"/>
  <c r="M592" i="2" s="1"/>
  <c r="J576" i="2"/>
  <c r="N576" i="2" s="1"/>
  <c r="J574" i="2"/>
  <c r="J571" i="2"/>
  <c r="N571" i="2" s="1"/>
  <c r="J569" i="2"/>
  <c r="N569" i="2" s="1"/>
  <c r="I576" i="2"/>
  <c r="M576" i="2" s="1"/>
  <c r="I574" i="2"/>
  <c r="I571" i="2"/>
  <c r="M571" i="2" s="1"/>
  <c r="I569" i="2"/>
  <c r="M569" i="2" s="1"/>
  <c r="J553" i="2"/>
  <c r="I553" i="2"/>
  <c r="J550" i="2"/>
  <c r="I550" i="2"/>
  <c r="J546" i="2"/>
  <c r="I546" i="2"/>
  <c r="J540" i="2"/>
  <c r="I540" i="2"/>
  <c r="J535" i="2"/>
  <c r="I535" i="2"/>
  <c r="J527" i="2"/>
  <c r="N527" i="2" s="1"/>
  <c r="J525" i="2"/>
  <c r="N525" i="2" s="1"/>
  <c r="J523" i="2"/>
  <c r="N523" i="2" s="1"/>
  <c r="I527" i="2"/>
  <c r="M527" i="2" s="1"/>
  <c r="I525" i="2"/>
  <c r="M525" i="2" s="1"/>
  <c r="I523" i="2"/>
  <c r="M523" i="2" s="1"/>
  <c r="J520" i="2"/>
  <c r="N520" i="2" s="1"/>
  <c r="J518" i="2"/>
  <c r="N518" i="2" s="1"/>
  <c r="I520" i="2"/>
  <c r="M520" i="2" s="1"/>
  <c r="I518" i="2"/>
  <c r="M518" i="2" s="1"/>
  <c r="J503" i="2"/>
  <c r="J500" i="2"/>
  <c r="I503" i="2"/>
  <c r="I500" i="2"/>
  <c r="J496" i="2"/>
  <c r="I496" i="2"/>
  <c r="J491" i="2"/>
  <c r="I491" i="2"/>
  <c r="J483" i="2"/>
  <c r="N483" i="2" s="1"/>
  <c r="J481" i="2"/>
  <c r="N481" i="2" s="1"/>
  <c r="J479" i="2"/>
  <c r="N479" i="2" s="1"/>
  <c r="I483" i="2"/>
  <c r="M483" i="2" s="1"/>
  <c r="I481" i="2"/>
  <c r="M481" i="2" s="1"/>
  <c r="J464" i="2"/>
  <c r="I464" i="2"/>
  <c r="J439" i="2"/>
  <c r="I439" i="2"/>
  <c r="J436" i="2"/>
  <c r="N436" i="2" s="1"/>
  <c r="J434" i="2"/>
  <c r="N434" i="2" s="1"/>
  <c r="I436" i="2"/>
  <c r="M436" i="2" s="1"/>
  <c r="I434" i="2"/>
  <c r="M434" i="2" s="1"/>
  <c r="J430" i="2"/>
  <c r="I430" i="2"/>
  <c r="J414" i="2"/>
  <c r="I414" i="2"/>
  <c r="J411" i="2"/>
  <c r="N411" i="2" s="1"/>
  <c r="J409" i="2"/>
  <c r="N409" i="2" s="1"/>
  <c r="I411" i="2"/>
  <c r="M411" i="2" s="1"/>
  <c r="I409" i="2"/>
  <c r="M409" i="2" s="1"/>
  <c r="J401" i="2"/>
  <c r="I401" i="2"/>
  <c r="J398" i="2"/>
  <c r="I398" i="2"/>
  <c r="J392" i="2"/>
  <c r="I392" i="2"/>
  <c r="J376" i="2"/>
  <c r="I376" i="2"/>
  <c r="J367" i="2"/>
  <c r="I367" i="2"/>
  <c r="J361" i="2"/>
  <c r="I361" i="2"/>
  <c r="J355" i="2"/>
  <c r="I355" i="2"/>
  <c r="J352" i="2"/>
  <c r="I352" i="2"/>
  <c r="J348" i="2"/>
  <c r="I348" i="2"/>
  <c r="J343" i="2"/>
  <c r="I343" i="2"/>
  <c r="J338" i="2"/>
  <c r="N338" i="2" s="1"/>
  <c r="J336" i="2"/>
  <c r="N336" i="2" s="1"/>
  <c r="I338" i="2"/>
  <c r="M338" i="2" s="1"/>
  <c r="I336" i="2"/>
  <c r="M336" i="2" s="1"/>
  <c r="J324" i="2"/>
  <c r="J301" i="2"/>
  <c r="I301" i="2"/>
  <c r="J293" i="2"/>
  <c r="N293" i="2" s="1"/>
  <c r="I293" i="2"/>
  <c r="M293" i="2" s="1"/>
  <c r="J288" i="2"/>
  <c r="I288" i="2"/>
  <c r="J285" i="2"/>
  <c r="N285" i="2" s="1"/>
  <c r="J283" i="2"/>
  <c r="N283" i="2" s="1"/>
  <c r="J281" i="2"/>
  <c r="N281" i="2" s="1"/>
  <c r="I285" i="2"/>
  <c r="M285" i="2" s="1"/>
  <c r="I283" i="2"/>
  <c r="M283" i="2" s="1"/>
  <c r="I281" i="2"/>
  <c r="M281" i="2" s="1"/>
  <c r="J278" i="2"/>
  <c r="N278" i="2" s="1"/>
  <c r="J276" i="2"/>
  <c r="N276" i="2" s="1"/>
  <c r="J274" i="2"/>
  <c r="N274" i="2" s="1"/>
  <c r="I278" i="2"/>
  <c r="M278" i="2" s="1"/>
  <c r="I276" i="2"/>
  <c r="M276" i="2" s="1"/>
  <c r="I274" i="2"/>
  <c r="M274" i="2" s="1"/>
  <c r="J270" i="2"/>
  <c r="I270" i="2"/>
  <c r="J265" i="2"/>
  <c r="I265" i="2"/>
  <c r="J257" i="2"/>
  <c r="J254" i="2"/>
  <c r="I257" i="2"/>
  <c r="I254" i="2"/>
  <c r="J251" i="2"/>
  <c r="I251" i="2"/>
  <c r="J243" i="2"/>
  <c r="I243" i="2"/>
  <c r="J240" i="2"/>
  <c r="N240" i="2" s="1"/>
  <c r="J238" i="2"/>
  <c r="N238" i="2" s="1"/>
  <c r="J235" i="2"/>
  <c r="J232" i="2"/>
  <c r="I240" i="2"/>
  <c r="M240" i="2" s="1"/>
  <c r="I238" i="2"/>
  <c r="M238" i="2" s="1"/>
  <c r="I235" i="2"/>
  <c r="I232" i="2"/>
  <c r="J221" i="2"/>
  <c r="I221" i="2"/>
  <c r="J218" i="2"/>
  <c r="I218" i="2"/>
  <c r="J215" i="2"/>
  <c r="I215" i="2"/>
  <c r="J203" i="2"/>
  <c r="I203" i="2"/>
  <c r="J196" i="2"/>
  <c r="N196" i="2" s="1"/>
  <c r="J194" i="2"/>
  <c r="N194" i="2" s="1"/>
  <c r="I196" i="2"/>
  <c r="M196" i="2" s="1"/>
  <c r="I194" i="2"/>
  <c r="M194" i="2" s="1"/>
  <c r="J177" i="2"/>
  <c r="J174" i="2"/>
  <c r="I177" i="2"/>
  <c r="I174" i="2"/>
  <c r="J171" i="2"/>
  <c r="J168" i="2"/>
  <c r="J165" i="2"/>
  <c r="I171" i="2"/>
  <c r="I168" i="2"/>
  <c r="I165" i="2"/>
  <c r="J162" i="2"/>
  <c r="I162" i="2"/>
  <c r="J155" i="2"/>
  <c r="I155" i="2"/>
  <c r="J131" i="2"/>
  <c r="I131" i="2"/>
  <c r="J125" i="2"/>
  <c r="J122" i="2"/>
  <c r="I125" i="2"/>
  <c r="I122" i="2"/>
  <c r="J115" i="2"/>
  <c r="I115" i="2"/>
  <c r="J112" i="2"/>
  <c r="I112" i="2"/>
  <c r="J106" i="2"/>
  <c r="I106" i="2"/>
  <c r="J100" i="2"/>
  <c r="I100" i="2"/>
  <c r="J97" i="2"/>
  <c r="N97" i="2" s="1"/>
  <c r="J95" i="2"/>
  <c r="N95" i="2" s="1"/>
  <c r="J93" i="2"/>
  <c r="N93" i="2" s="1"/>
  <c r="I97" i="2"/>
  <c r="M97" i="2" s="1"/>
  <c r="I95" i="2"/>
  <c r="M95" i="2" s="1"/>
  <c r="I93" i="2"/>
  <c r="M93" i="2" s="1"/>
  <c r="J75" i="2"/>
  <c r="I75" i="2"/>
  <c r="J72" i="2"/>
  <c r="N72" i="2" s="1"/>
  <c r="J70" i="2"/>
  <c r="N70" i="2" s="1"/>
  <c r="J68" i="2"/>
  <c r="N68" i="2" s="1"/>
  <c r="I72" i="2"/>
  <c r="M72" i="2" s="1"/>
  <c r="I70" i="2"/>
  <c r="M70" i="2" s="1"/>
  <c r="I68" i="2"/>
  <c r="M68" i="2" s="1"/>
  <c r="J64" i="2"/>
  <c r="N64" i="2" s="1"/>
  <c r="J62" i="2"/>
  <c r="N62" i="2" s="1"/>
  <c r="J60" i="2"/>
  <c r="N60" i="2" s="1"/>
  <c r="I60" i="2"/>
  <c r="M60" i="2" s="1"/>
  <c r="I62" i="2"/>
  <c r="M62" i="2" s="1"/>
  <c r="I64" i="2"/>
  <c r="M64" i="2" s="1"/>
  <c r="J55" i="2"/>
  <c r="I55" i="2"/>
  <c r="J52" i="2"/>
  <c r="I52" i="2"/>
  <c r="J49" i="2"/>
  <c r="I49" i="2"/>
  <c r="J46" i="2"/>
  <c r="I46" i="2"/>
  <c r="J33" i="2"/>
  <c r="I33" i="2"/>
  <c r="J559" i="2"/>
  <c r="I559" i="2"/>
  <c r="J291" i="2"/>
  <c r="I291" i="2"/>
  <c r="J27" i="2"/>
  <c r="I27" i="2"/>
  <c r="J23" i="2"/>
  <c r="I23" i="2"/>
  <c r="J18" i="2"/>
  <c r="I18" i="2"/>
  <c r="G29" i="3" l="1"/>
  <c r="K29" i="3" s="1"/>
  <c r="K30" i="3"/>
  <c r="G38" i="3"/>
  <c r="K38" i="3" s="1"/>
  <c r="K39" i="3"/>
  <c r="G62" i="3"/>
  <c r="K62" i="3" s="1"/>
  <c r="K63" i="3"/>
  <c r="G68" i="3"/>
  <c r="K68" i="3" s="1"/>
  <c r="K69" i="3"/>
  <c r="H68" i="3"/>
  <c r="L68" i="3" s="1"/>
  <c r="L69" i="3"/>
  <c r="G80" i="3"/>
  <c r="K80" i="3" s="1"/>
  <c r="K81" i="3"/>
  <c r="H80" i="3"/>
  <c r="L80" i="3" s="1"/>
  <c r="L81" i="3"/>
  <c r="G144" i="3"/>
  <c r="K144" i="3" s="1"/>
  <c r="K145" i="3"/>
  <c r="G155" i="3"/>
  <c r="K155" i="3" s="1"/>
  <c r="K156" i="3"/>
  <c r="G161" i="3"/>
  <c r="K161" i="3" s="1"/>
  <c r="K162" i="3"/>
  <c r="H161" i="3"/>
  <c r="L161" i="3" s="1"/>
  <c r="L162" i="3"/>
  <c r="G173" i="3"/>
  <c r="K173" i="3" s="1"/>
  <c r="K174" i="3"/>
  <c r="H173" i="3"/>
  <c r="L173" i="3" s="1"/>
  <c r="L174" i="3"/>
  <c r="G200" i="3"/>
  <c r="K200" i="3" s="1"/>
  <c r="K201" i="3"/>
  <c r="G212" i="3"/>
  <c r="K212" i="3" s="1"/>
  <c r="K213" i="3"/>
  <c r="H203" i="3"/>
  <c r="L203" i="3" s="1"/>
  <c r="L204" i="3"/>
  <c r="H215" i="3"/>
  <c r="L215" i="3" s="1"/>
  <c r="L216" i="3"/>
  <c r="G254" i="3"/>
  <c r="K254" i="3" s="1"/>
  <c r="K255" i="3"/>
  <c r="G268" i="3"/>
  <c r="K268" i="3" s="1"/>
  <c r="K269" i="3"/>
  <c r="G275" i="3"/>
  <c r="K275" i="3" s="1"/>
  <c r="K276" i="3"/>
  <c r="G303" i="3"/>
  <c r="K303" i="3" s="1"/>
  <c r="K304" i="3"/>
  <c r="G309" i="3"/>
  <c r="K309" i="3" s="1"/>
  <c r="K310" i="3"/>
  <c r="H332" i="3"/>
  <c r="L332" i="3" s="1"/>
  <c r="L333" i="3"/>
  <c r="G351" i="3"/>
  <c r="K351" i="3" s="1"/>
  <c r="K352" i="3"/>
  <c r="G367" i="3"/>
  <c r="K367" i="3" s="1"/>
  <c r="K368" i="3"/>
  <c r="G384" i="3"/>
  <c r="K384" i="3" s="1"/>
  <c r="K385" i="3"/>
  <c r="H384" i="3"/>
  <c r="L384" i="3" s="1"/>
  <c r="L385" i="3"/>
  <c r="G399" i="3"/>
  <c r="K400" i="3"/>
  <c r="G414" i="3"/>
  <c r="K415" i="3"/>
  <c r="G428" i="3"/>
  <c r="K428" i="3" s="1"/>
  <c r="K429" i="3"/>
  <c r="H431" i="3"/>
  <c r="L431" i="3" s="1"/>
  <c r="L432" i="3"/>
  <c r="H29" i="3"/>
  <c r="L29" i="3" s="1"/>
  <c r="L30" i="3"/>
  <c r="H32" i="3"/>
  <c r="L32" i="3" s="1"/>
  <c r="L33" i="3"/>
  <c r="H62" i="3"/>
  <c r="L62" i="3" s="1"/>
  <c r="L63" i="3"/>
  <c r="G71" i="3"/>
  <c r="K71" i="3" s="1"/>
  <c r="K72" i="3"/>
  <c r="H71" i="3"/>
  <c r="L71" i="3" s="1"/>
  <c r="L72" i="3"/>
  <c r="G83" i="3"/>
  <c r="K83" i="3" s="1"/>
  <c r="K84" i="3"/>
  <c r="H83" i="3"/>
  <c r="L83" i="3" s="1"/>
  <c r="L84" i="3"/>
  <c r="G147" i="3"/>
  <c r="K147" i="3" s="1"/>
  <c r="K148" i="3"/>
  <c r="G158" i="3"/>
  <c r="K158" i="3" s="1"/>
  <c r="K159" i="3"/>
  <c r="G164" i="3"/>
  <c r="K164" i="3" s="1"/>
  <c r="K165" i="3"/>
  <c r="H164" i="3"/>
  <c r="L164" i="3" s="1"/>
  <c r="L165" i="3"/>
  <c r="G176" i="3"/>
  <c r="K176" i="3" s="1"/>
  <c r="K177" i="3"/>
  <c r="H176" i="3"/>
  <c r="L176" i="3" s="1"/>
  <c r="L177" i="3"/>
  <c r="G203" i="3"/>
  <c r="K203" i="3" s="1"/>
  <c r="K204" i="3"/>
  <c r="G215" i="3"/>
  <c r="K215" i="3" s="1"/>
  <c r="K216" i="3"/>
  <c r="H206" i="3"/>
  <c r="L206" i="3" s="1"/>
  <c r="L207" i="3"/>
  <c r="H218" i="3"/>
  <c r="L218" i="3" s="1"/>
  <c r="L219" i="3"/>
  <c r="H246" i="3"/>
  <c r="L246" i="3" s="1"/>
  <c r="L247" i="3"/>
  <c r="H262" i="3"/>
  <c r="L262" i="3" s="1"/>
  <c r="L263" i="3"/>
  <c r="H275" i="3"/>
  <c r="L275" i="3" s="1"/>
  <c r="L276" i="3"/>
  <c r="G306" i="3"/>
  <c r="K306" i="3" s="1"/>
  <c r="K307" i="3"/>
  <c r="H309" i="3"/>
  <c r="L309" i="3" s="1"/>
  <c r="L310" i="3"/>
  <c r="H335" i="3"/>
  <c r="L335" i="3" s="1"/>
  <c r="L336" i="3"/>
  <c r="G354" i="3"/>
  <c r="K354" i="3" s="1"/>
  <c r="K355" i="3"/>
  <c r="H367" i="3"/>
  <c r="L367" i="3" s="1"/>
  <c r="L368" i="3"/>
  <c r="G387" i="3"/>
  <c r="K387" i="3" s="1"/>
  <c r="K388" i="3"/>
  <c r="H387" i="3"/>
  <c r="L387" i="3" s="1"/>
  <c r="L388" i="3"/>
  <c r="H399" i="3"/>
  <c r="L400" i="3"/>
  <c r="H414" i="3"/>
  <c r="L415" i="3"/>
  <c r="G431" i="3"/>
  <c r="K431" i="3" s="1"/>
  <c r="K432" i="3"/>
  <c r="H434" i="3"/>
  <c r="L434" i="3" s="1"/>
  <c r="L435" i="3"/>
  <c r="G32" i="3"/>
  <c r="K32" i="3" s="1"/>
  <c r="K33" i="3"/>
  <c r="H35" i="3"/>
  <c r="L35" i="3" s="1"/>
  <c r="L36" i="3"/>
  <c r="G65" i="3"/>
  <c r="K65" i="3" s="1"/>
  <c r="K66" i="3"/>
  <c r="G74" i="3"/>
  <c r="K74" i="3" s="1"/>
  <c r="K75" i="3"/>
  <c r="H74" i="3"/>
  <c r="L74" i="3" s="1"/>
  <c r="L75" i="3"/>
  <c r="G91" i="3"/>
  <c r="K91" i="3" s="1"/>
  <c r="K92" i="3"/>
  <c r="H91" i="3"/>
  <c r="L91" i="3" s="1"/>
  <c r="L92" i="3"/>
  <c r="G108" i="3"/>
  <c r="K108" i="3" s="1"/>
  <c r="K109" i="3"/>
  <c r="H144" i="3"/>
  <c r="L144" i="3" s="1"/>
  <c r="L145" i="3"/>
  <c r="H155" i="3"/>
  <c r="L155" i="3" s="1"/>
  <c r="L156" i="3"/>
  <c r="G179" i="3"/>
  <c r="K179" i="3" s="1"/>
  <c r="K180" i="3"/>
  <c r="H179" i="3"/>
  <c r="L179" i="3" s="1"/>
  <c r="L180" i="3"/>
  <c r="G206" i="3"/>
  <c r="K206" i="3" s="1"/>
  <c r="K207" i="3"/>
  <c r="G218" i="3"/>
  <c r="K218" i="3" s="1"/>
  <c r="K219" i="3"/>
  <c r="H209" i="3"/>
  <c r="L209" i="3" s="1"/>
  <c r="L210" i="3"/>
  <c r="G246" i="3"/>
  <c r="K246" i="3" s="1"/>
  <c r="K247" i="3"/>
  <c r="G262" i="3"/>
  <c r="K262" i="3" s="1"/>
  <c r="K263" i="3"/>
  <c r="H303" i="3"/>
  <c r="L303" i="3" s="1"/>
  <c r="L304" i="3"/>
  <c r="G332" i="3"/>
  <c r="K332" i="3" s="1"/>
  <c r="K333" i="3"/>
  <c r="H351" i="3"/>
  <c r="L351" i="3" s="1"/>
  <c r="L352" i="3"/>
  <c r="G377" i="3"/>
  <c r="K378" i="3"/>
  <c r="G390" i="3"/>
  <c r="K390" i="3" s="1"/>
  <c r="K391" i="3"/>
  <c r="H390" i="3"/>
  <c r="L390" i="3" s="1"/>
  <c r="L391" i="3"/>
  <c r="G404" i="3"/>
  <c r="K405" i="3"/>
  <c r="G424" i="3"/>
  <c r="K425" i="3"/>
  <c r="G434" i="3"/>
  <c r="K434" i="3" s="1"/>
  <c r="K435" i="3"/>
  <c r="G35" i="3"/>
  <c r="K35" i="3" s="1"/>
  <c r="K36" i="3"/>
  <c r="H38" i="3"/>
  <c r="L38" i="3" s="1"/>
  <c r="L39" i="3"/>
  <c r="H65" i="3"/>
  <c r="L65" i="3" s="1"/>
  <c r="L66" i="3"/>
  <c r="G77" i="3"/>
  <c r="K77" i="3" s="1"/>
  <c r="K78" i="3"/>
  <c r="H77" i="3"/>
  <c r="L77" i="3" s="1"/>
  <c r="L78" i="3"/>
  <c r="G94" i="3"/>
  <c r="K94" i="3" s="1"/>
  <c r="K95" i="3"/>
  <c r="H94" i="3"/>
  <c r="L94" i="3" s="1"/>
  <c r="L95" i="3"/>
  <c r="H108" i="3"/>
  <c r="L108" i="3" s="1"/>
  <c r="L109" i="3"/>
  <c r="H147" i="3"/>
  <c r="L147" i="3" s="1"/>
  <c r="L148" i="3"/>
  <c r="H158" i="3"/>
  <c r="L158" i="3" s="1"/>
  <c r="L159" i="3"/>
  <c r="G170" i="3"/>
  <c r="K170" i="3" s="1"/>
  <c r="K171" i="3"/>
  <c r="H170" i="3"/>
  <c r="L170" i="3" s="1"/>
  <c r="L171" i="3"/>
  <c r="G182" i="3"/>
  <c r="K182" i="3" s="1"/>
  <c r="K183" i="3"/>
  <c r="H182" i="3"/>
  <c r="L182" i="3" s="1"/>
  <c r="L183" i="3"/>
  <c r="G209" i="3"/>
  <c r="K209" i="3" s="1"/>
  <c r="K210" i="3"/>
  <c r="H200" i="3"/>
  <c r="L200" i="3" s="1"/>
  <c r="L201" i="3"/>
  <c r="H212" i="3"/>
  <c r="L212" i="3" s="1"/>
  <c r="L213" i="3"/>
  <c r="H254" i="3"/>
  <c r="L254" i="3" s="1"/>
  <c r="L255" i="3"/>
  <c r="H268" i="3"/>
  <c r="L268" i="3" s="1"/>
  <c r="L269" i="3"/>
  <c r="H306" i="3"/>
  <c r="L306" i="3" s="1"/>
  <c r="L307" i="3"/>
  <c r="G335" i="3"/>
  <c r="K335" i="3" s="1"/>
  <c r="K336" i="3"/>
  <c r="H354" i="3"/>
  <c r="L354" i="3" s="1"/>
  <c r="L355" i="3"/>
  <c r="H377" i="3"/>
  <c r="L378" i="3"/>
  <c r="G393" i="3"/>
  <c r="K393" i="3" s="1"/>
  <c r="K394" i="3"/>
  <c r="H393" i="3"/>
  <c r="L393" i="3" s="1"/>
  <c r="L394" i="3"/>
  <c r="H404" i="3"/>
  <c r="L405" i="3"/>
  <c r="H424" i="3"/>
  <c r="L425" i="3"/>
  <c r="H428" i="3"/>
  <c r="L428" i="3" s="1"/>
  <c r="L429" i="3"/>
  <c r="I290" i="2"/>
  <c r="M290" i="2" s="1"/>
  <c r="M291" i="2"/>
  <c r="I48" i="2"/>
  <c r="M48" i="2" s="1"/>
  <c r="M49" i="2"/>
  <c r="I54" i="2"/>
  <c r="M54" i="2" s="1"/>
  <c r="M55" i="2"/>
  <c r="I105" i="2"/>
  <c r="M106" i="2"/>
  <c r="I114" i="2"/>
  <c r="M114" i="2" s="1"/>
  <c r="M115" i="2"/>
  <c r="J121" i="2"/>
  <c r="N121" i="2" s="1"/>
  <c r="N122" i="2"/>
  <c r="I154" i="2"/>
  <c r="M155" i="2"/>
  <c r="I164" i="2"/>
  <c r="M164" i="2" s="1"/>
  <c r="M165" i="2"/>
  <c r="J167" i="2"/>
  <c r="N167" i="2" s="1"/>
  <c r="N168" i="2"/>
  <c r="J173" i="2"/>
  <c r="N173" i="2" s="1"/>
  <c r="N174" i="2"/>
  <c r="I214" i="2"/>
  <c r="M214" i="2" s="1"/>
  <c r="M215" i="2"/>
  <c r="I220" i="2"/>
  <c r="M220" i="2" s="1"/>
  <c r="M221" i="2"/>
  <c r="I250" i="2"/>
  <c r="M250" i="2" s="1"/>
  <c r="M251" i="2"/>
  <c r="J253" i="2"/>
  <c r="N253" i="2" s="1"/>
  <c r="N254" i="2"/>
  <c r="I269" i="2"/>
  <c r="M270" i="2"/>
  <c r="J323" i="2"/>
  <c r="N324" i="2"/>
  <c r="J347" i="2"/>
  <c r="N348" i="2"/>
  <c r="J354" i="2"/>
  <c r="N354" i="2" s="1"/>
  <c r="N355" i="2"/>
  <c r="J366" i="2"/>
  <c r="N367" i="2"/>
  <c r="J391" i="2"/>
  <c r="N392" i="2"/>
  <c r="J400" i="2"/>
  <c r="N400" i="2" s="1"/>
  <c r="N401" i="2"/>
  <c r="J429" i="2"/>
  <c r="N430" i="2"/>
  <c r="J463" i="2"/>
  <c r="N464" i="2"/>
  <c r="I495" i="2"/>
  <c r="M496" i="2"/>
  <c r="J499" i="2"/>
  <c r="N499" i="2" s="1"/>
  <c r="N500" i="2"/>
  <c r="I534" i="2"/>
  <c r="M535" i="2"/>
  <c r="I545" i="2"/>
  <c r="M546" i="2"/>
  <c r="I552" i="2"/>
  <c r="M552" i="2" s="1"/>
  <c r="M553" i="2"/>
  <c r="I573" i="2"/>
  <c r="M573" i="2" s="1"/>
  <c r="M574" i="2"/>
  <c r="J573" i="2"/>
  <c r="N573" i="2" s="1"/>
  <c r="N574" i="2"/>
  <c r="J290" i="2"/>
  <c r="N290" i="2" s="1"/>
  <c r="N291" i="2"/>
  <c r="J48" i="2"/>
  <c r="N48" i="2" s="1"/>
  <c r="N49" i="2"/>
  <c r="J54" i="2"/>
  <c r="N54" i="2" s="1"/>
  <c r="N55" i="2"/>
  <c r="J105" i="2"/>
  <c r="N106" i="2"/>
  <c r="J114" i="2"/>
  <c r="N114" i="2" s="1"/>
  <c r="N115" i="2"/>
  <c r="J124" i="2"/>
  <c r="N124" i="2" s="1"/>
  <c r="N125" i="2"/>
  <c r="J154" i="2"/>
  <c r="N155" i="2"/>
  <c r="I167" i="2"/>
  <c r="M167" i="2" s="1"/>
  <c r="M168" i="2"/>
  <c r="J170" i="2"/>
  <c r="N170" i="2" s="1"/>
  <c r="N171" i="2"/>
  <c r="J176" i="2"/>
  <c r="N176" i="2" s="1"/>
  <c r="N177" i="2"/>
  <c r="J214" i="2"/>
  <c r="N214" i="2" s="1"/>
  <c r="N215" i="2"/>
  <c r="J220" i="2"/>
  <c r="N220" i="2" s="1"/>
  <c r="N221" i="2"/>
  <c r="J250" i="2"/>
  <c r="N250" i="2" s="1"/>
  <c r="N251" i="2"/>
  <c r="J256" i="2"/>
  <c r="N256" i="2" s="1"/>
  <c r="N257" i="2"/>
  <c r="J269" i="2"/>
  <c r="N270" i="2"/>
  <c r="I342" i="2"/>
  <c r="M343" i="2"/>
  <c r="I351" i="2"/>
  <c r="M351" i="2" s="1"/>
  <c r="M352" i="2"/>
  <c r="I360" i="2"/>
  <c r="M361" i="2"/>
  <c r="I375" i="2"/>
  <c r="M376" i="2"/>
  <c r="I397" i="2"/>
  <c r="M397" i="2" s="1"/>
  <c r="M398" i="2"/>
  <c r="I413" i="2"/>
  <c r="M413" i="2" s="1"/>
  <c r="M414" i="2"/>
  <c r="I438" i="2"/>
  <c r="M438" i="2" s="1"/>
  <c r="M439" i="2"/>
  <c r="J495" i="2"/>
  <c r="N496" i="2"/>
  <c r="J502" i="2"/>
  <c r="N502" i="2" s="1"/>
  <c r="N503" i="2"/>
  <c r="J534" i="2"/>
  <c r="N535" i="2"/>
  <c r="J545" i="2"/>
  <c r="N546" i="2"/>
  <c r="J552" i="2"/>
  <c r="N552" i="2" s="1"/>
  <c r="N553" i="2"/>
  <c r="J611" i="2"/>
  <c r="N612" i="2"/>
  <c r="I558" i="2"/>
  <c r="M559" i="2"/>
  <c r="I45" i="2"/>
  <c r="M45" i="2" s="1"/>
  <c r="M46" i="2"/>
  <c r="I51" i="2"/>
  <c r="M51" i="2" s="1"/>
  <c r="M52" i="2"/>
  <c r="I74" i="2"/>
  <c r="M74" i="2" s="1"/>
  <c r="M75" i="2"/>
  <c r="I99" i="2"/>
  <c r="M99" i="2" s="1"/>
  <c r="M100" i="2"/>
  <c r="I111" i="2"/>
  <c r="M111" i="2" s="1"/>
  <c r="M112" i="2"/>
  <c r="I121" i="2"/>
  <c r="M121" i="2" s="1"/>
  <c r="M122" i="2"/>
  <c r="I130" i="2"/>
  <c r="M131" i="2"/>
  <c r="I161" i="2"/>
  <c r="M161" i="2" s="1"/>
  <c r="M162" i="2"/>
  <c r="I170" i="2"/>
  <c r="M170" i="2" s="1"/>
  <c r="M171" i="2"/>
  <c r="I173" i="2"/>
  <c r="M173" i="2" s="1"/>
  <c r="M174" i="2"/>
  <c r="I202" i="2"/>
  <c r="M203" i="2"/>
  <c r="I217" i="2"/>
  <c r="M217" i="2" s="1"/>
  <c r="M218" i="2"/>
  <c r="I231" i="2"/>
  <c r="M231" i="2" s="1"/>
  <c r="M232" i="2"/>
  <c r="J231" i="2"/>
  <c r="N231" i="2" s="1"/>
  <c r="N232" i="2"/>
  <c r="I242" i="2"/>
  <c r="M242" i="2" s="1"/>
  <c r="M243" i="2"/>
  <c r="I253" i="2"/>
  <c r="M253" i="2" s="1"/>
  <c r="M254" i="2"/>
  <c r="I264" i="2"/>
  <c r="M265" i="2"/>
  <c r="I287" i="2"/>
  <c r="M287" i="2" s="1"/>
  <c r="M288" i="2"/>
  <c r="I300" i="2"/>
  <c r="M301" i="2"/>
  <c r="J342" i="2"/>
  <c r="N343" i="2"/>
  <c r="J351" i="2"/>
  <c r="N351" i="2" s="1"/>
  <c r="N352" i="2"/>
  <c r="J360" i="2"/>
  <c r="N361" i="2"/>
  <c r="J375" i="2"/>
  <c r="N376" i="2"/>
  <c r="J397" i="2"/>
  <c r="N397" i="2" s="1"/>
  <c r="N398" i="2"/>
  <c r="J413" i="2"/>
  <c r="N413" i="2" s="1"/>
  <c r="N414" i="2"/>
  <c r="J438" i="2"/>
  <c r="N438" i="2" s="1"/>
  <c r="N439" i="2"/>
  <c r="I490" i="2"/>
  <c r="M491" i="2"/>
  <c r="I499" i="2"/>
  <c r="M499" i="2" s="1"/>
  <c r="M500" i="2"/>
  <c r="I539" i="2"/>
  <c r="M540" i="2"/>
  <c r="I549" i="2"/>
  <c r="M549" i="2" s="1"/>
  <c r="M550" i="2"/>
  <c r="I601" i="2"/>
  <c r="M602" i="2"/>
  <c r="I611" i="2"/>
  <c r="M612" i="2"/>
  <c r="I622" i="2"/>
  <c r="M623" i="2"/>
  <c r="J558" i="2"/>
  <c r="N559" i="2"/>
  <c r="J45" i="2"/>
  <c r="N45" i="2" s="1"/>
  <c r="N46" i="2"/>
  <c r="J51" i="2"/>
  <c r="N51" i="2" s="1"/>
  <c r="N52" i="2"/>
  <c r="J74" i="2"/>
  <c r="N74" i="2" s="1"/>
  <c r="N75" i="2"/>
  <c r="J99" i="2"/>
  <c r="N99" i="2" s="1"/>
  <c r="N100" i="2"/>
  <c r="J111" i="2"/>
  <c r="N111" i="2" s="1"/>
  <c r="N112" i="2"/>
  <c r="I124" i="2"/>
  <c r="M124" i="2" s="1"/>
  <c r="M125" i="2"/>
  <c r="J130" i="2"/>
  <c r="N130" i="2" s="1"/>
  <c r="N131" i="2"/>
  <c r="J161" i="2"/>
  <c r="N161" i="2" s="1"/>
  <c r="N162" i="2"/>
  <c r="J164" i="2"/>
  <c r="N164" i="2" s="1"/>
  <c r="N165" i="2"/>
  <c r="I176" i="2"/>
  <c r="M176" i="2" s="1"/>
  <c r="M177" i="2"/>
  <c r="J202" i="2"/>
  <c r="N203" i="2"/>
  <c r="J217" i="2"/>
  <c r="N217" i="2" s="1"/>
  <c r="N218" i="2"/>
  <c r="I234" i="2"/>
  <c r="M234" i="2" s="1"/>
  <c r="M235" i="2"/>
  <c r="J234" i="2"/>
  <c r="N234" i="2" s="1"/>
  <c r="N235" i="2"/>
  <c r="J242" i="2"/>
  <c r="N242" i="2" s="1"/>
  <c r="N243" i="2"/>
  <c r="I256" i="2"/>
  <c r="M256" i="2" s="1"/>
  <c r="M257" i="2"/>
  <c r="J264" i="2"/>
  <c r="N265" i="2"/>
  <c r="J287" i="2"/>
  <c r="N287" i="2" s="1"/>
  <c r="N288" i="2"/>
  <c r="J300" i="2"/>
  <c r="N301" i="2"/>
  <c r="I347" i="2"/>
  <c r="M348" i="2"/>
  <c r="I354" i="2"/>
  <c r="M354" i="2" s="1"/>
  <c r="M355" i="2"/>
  <c r="I366" i="2"/>
  <c r="M367" i="2"/>
  <c r="I391" i="2"/>
  <c r="M392" i="2"/>
  <c r="I400" i="2"/>
  <c r="M400" i="2" s="1"/>
  <c r="M401" i="2"/>
  <c r="I429" i="2"/>
  <c r="M430" i="2"/>
  <c r="I463" i="2"/>
  <c r="M464" i="2"/>
  <c r="J490" i="2"/>
  <c r="N491" i="2"/>
  <c r="I502" i="2"/>
  <c r="M502" i="2" s="1"/>
  <c r="M503" i="2"/>
  <c r="J539" i="2"/>
  <c r="N540" i="2"/>
  <c r="J549" i="2"/>
  <c r="N549" i="2" s="1"/>
  <c r="N550" i="2"/>
  <c r="J601" i="2"/>
  <c r="N602" i="2"/>
  <c r="J622" i="2"/>
  <c r="N623" i="2"/>
  <c r="I17" i="2"/>
  <c r="M18" i="2"/>
  <c r="I26" i="2"/>
  <c r="M27" i="2"/>
  <c r="J17" i="2"/>
  <c r="N18" i="2"/>
  <c r="J26" i="2"/>
  <c r="N27" i="2"/>
  <c r="I22" i="2"/>
  <c r="M23" i="2"/>
  <c r="I32" i="2"/>
  <c r="M33" i="2"/>
  <c r="J22" i="2"/>
  <c r="N23" i="2"/>
  <c r="J32" i="2"/>
  <c r="N33" i="2"/>
  <c r="I591" i="2"/>
  <c r="J591" i="2"/>
  <c r="N591" i="2" s="1"/>
  <c r="I498" i="2"/>
  <c r="I193" i="2"/>
  <c r="H195" i="3"/>
  <c r="G195" i="3"/>
  <c r="J193" i="2"/>
  <c r="H249" i="3"/>
  <c r="L249" i="3" s="1"/>
  <c r="G249" i="3"/>
  <c r="K249" i="3" s="1"/>
  <c r="I273" i="2"/>
  <c r="M273" i="2" s="1"/>
  <c r="I568" i="2"/>
  <c r="M568" i="2" s="1"/>
  <c r="J568" i="2"/>
  <c r="N568" i="2" s="1"/>
  <c r="I478" i="2"/>
  <c r="M478" i="2" s="1"/>
  <c r="I522" i="2"/>
  <c r="M522" i="2" s="1"/>
  <c r="J478" i="2"/>
  <c r="N478" i="2" s="1"/>
  <c r="J237" i="2"/>
  <c r="H137" i="3"/>
  <c r="L137" i="3" s="1"/>
  <c r="G150" i="3"/>
  <c r="K150" i="3" s="1"/>
  <c r="H257" i="3"/>
  <c r="L257" i="3" s="1"/>
  <c r="I408" i="2"/>
  <c r="M408" i="2" s="1"/>
  <c r="H339" i="3"/>
  <c r="L339" i="3" s="1"/>
  <c r="H408" i="3"/>
  <c r="H150" i="3"/>
  <c r="L150" i="3" s="1"/>
  <c r="H101" i="3"/>
  <c r="G24" i="3"/>
  <c r="G101" i="3"/>
  <c r="H327" i="3"/>
  <c r="H418" i="3"/>
  <c r="H55" i="3"/>
  <c r="L55" i="3" s="1"/>
  <c r="G327" i="3"/>
  <c r="H24" i="3"/>
  <c r="G344" i="3"/>
  <c r="K344" i="3" s="1"/>
  <c r="G418" i="3"/>
  <c r="G427" i="3"/>
  <c r="K427" i="3" s="1"/>
  <c r="G48" i="3"/>
  <c r="K48" i="3" s="1"/>
  <c r="G137" i="3"/>
  <c r="K137" i="3" s="1"/>
  <c r="G339" i="3"/>
  <c r="K339" i="3" s="1"/>
  <c r="G362" i="3"/>
  <c r="G130" i="3"/>
  <c r="K130" i="3" s="1"/>
  <c r="G257" i="3"/>
  <c r="K257" i="3" s="1"/>
  <c r="H293" i="3"/>
  <c r="H48" i="3"/>
  <c r="L48" i="3" s="1"/>
  <c r="G55" i="3"/>
  <c r="K55" i="3" s="1"/>
  <c r="G293" i="3"/>
  <c r="H362" i="3"/>
  <c r="G408" i="3"/>
  <c r="H130" i="3"/>
  <c r="L130" i="3" s="1"/>
  <c r="H344" i="3"/>
  <c r="L344" i="3" s="1"/>
  <c r="I335" i="2"/>
  <c r="J335" i="2"/>
  <c r="I67" i="2"/>
  <c r="I280" i="2"/>
  <c r="M280" i="2" s="1"/>
  <c r="J59" i="2"/>
  <c r="I59" i="2"/>
  <c r="J92" i="2"/>
  <c r="N92" i="2" s="1"/>
  <c r="J517" i="2"/>
  <c r="N517" i="2" s="1"/>
  <c r="J408" i="2"/>
  <c r="N408" i="2" s="1"/>
  <c r="I517" i="2"/>
  <c r="M517" i="2" s="1"/>
  <c r="I92" i="2"/>
  <c r="M92" i="2" s="1"/>
  <c r="I237" i="2"/>
  <c r="I605" i="2"/>
  <c r="J605" i="2"/>
  <c r="I616" i="2"/>
  <c r="J433" i="2"/>
  <c r="N433" i="2" s="1"/>
  <c r="I433" i="2"/>
  <c r="M433" i="2" s="1"/>
  <c r="J67" i="2"/>
  <c r="J280" i="2"/>
  <c r="N280" i="2" s="1"/>
  <c r="J273" i="2"/>
  <c r="N273" i="2" s="1"/>
  <c r="J522" i="2"/>
  <c r="N522" i="2" s="1"/>
  <c r="J616" i="2"/>
  <c r="H361" i="3" l="1"/>
  <c r="L361" i="3" s="1"/>
  <c r="L362" i="3"/>
  <c r="H274" i="3"/>
  <c r="L274" i="3" s="1"/>
  <c r="L293" i="3"/>
  <c r="G361" i="3"/>
  <c r="K361" i="3" s="1"/>
  <c r="K362" i="3"/>
  <c r="G317" i="3"/>
  <c r="K317" i="3" s="1"/>
  <c r="K327" i="3"/>
  <c r="G100" i="3"/>
  <c r="K100" i="3" s="1"/>
  <c r="K101" i="3"/>
  <c r="H407" i="3"/>
  <c r="L408" i="3"/>
  <c r="G191" i="3"/>
  <c r="K191" i="3" s="1"/>
  <c r="K195" i="3"/>
  <c r="G274" i="3"/>
  <c r="K274" i="3" s="1"/>
  <c r="K293" i="3"/>
  <c r="G417" i="3"/>
  <c r="K417" i="3" s="1"/>
  <c r="K418" i="3"/>
  <c r="G14" i="3"/>
  <c r="K14" i="3" s="1"/>
  <c r="K24" i="3"/>
  <c r="H191" i="3"/>
  <c r="L191" i="3" s="1"/>
  <c r="L195" i="3"/>
  <c r="H403" i="3"/>
  <c r="L403" i="3" s="1"/>
  <c r="L404" i="3"/>
  <c r="G403" i="3"/>
  <c r="K403" i="3" s="1"/>
  <c r="K404" i="3"/>
  <c r="H413" i="3"/>
  <c r="L413" i="3" s="1"/>
  <c r="L414" i="3"/>
  <c r="G398" i="3"/>
  <c r="K399" i="3"/>
  <c r="G383" i="3"/>
  <c r="K383" i="3" s="1"/>
  <c r="H417" i="3"/>
  <c r="L417" i="3" s="1"/>
  <c r="L418" i="3"/>
  <c r="H100" i="3"/>
  <c r="L100" i="3" s="1"/>
  <c r="L101" i="3"/>
  <c r="H427" i="3"/>
  <c r="L427" i="3" s="1"/>
  <c r="G407" i="3"/>
  <c r="K408" i="3"/>
  <c r="H383" i="3"/>
  <c r="L383" i="3" s="1"/>
  <c r="H14" i="3"/>
  <c r="L14" i="3" s="1"/>
  <c r="L24" i="3"/>
  <c r="H317" i="3"/>
  <c r="L317" i="3" s="1"/>
  <c r="L327" i="3"/>
  <c r="H423" i="3"/>
  <c r="L423" i="3" s="1"/>
  <c r="L424" i="3"/>
  <c r="H376" i="3"/>
  <c r="L376" i="3" s="1"/>
  <c r="L377" i="3"/>
  <c r="G423" i="3"/>
  <c r="K423" i="3" s="1"/>
  <c r="K424" i="3"/>
  <c r="G376" i="3"/>
  <c r="K376" i="3" s="1"/>
  <c r="K377" i="3"/>
  <c r="H398" i="3"/>
  <c r="L399" i="3"/>
  <c r="G413" i="3"/>
  <c r="K413" i="3" s="1"/>
  <c r="K414" i="3"/>
  <c r="J120" i="2"/>
  <c r="N120" i="2" s="1"/>
  <c r="J350" i="2"/>
  <c r="I350" i="2"/>
  <c r="M350" i="2" s="1"/>
  <c r="I548" i="2"/>
  <c r="M548" i="2" s="1"/>
  <c r="J548" i="2"/>
  <c r="N548" i="2" s="1"/>
  <c r="J396" i="2"/>
  <c r="J395" i="2" s="1"/>
  <c r="N395" i="2" s="1"/>
  <c r="I246" i="2"/>
  <c r="I245" i="2" s="1"/>
  <c r="M245" i="2" s="1"/>
  <c r="I157" i="2"/>
  <c r="M157" i="2" s="1"/>
  <c r="I120" i="2"/>
  <c r="M120" i="2" s="1"/>
  <c r="J246" i="2"/>
  <c r="J245" i="2" s="1"/>
  <c r="N245" i="2" s="1"/>
  <c r="I110" i="2"/>
  <c r="M110" i="2" s="1"/>
  <c r="I41" i="2"/>
  <c r="M41" i="2" s="1"/>
  <c r="J604" i="2"/>
  <c r="N605" i="2"/>
  <c r="J615" i="2"/>
  <c r="N616" i="2"/>
  <c r="J66" i="2"/>
  <c r="N66" i="2" s="1"/>
  <c r="N67" i="2"/>
  <c r="I604" i="2"/>
  <c r="M605" i="2"/>
  <c r="N350" i="2"/>
  <c r="J58" i="2"/>
  <c r="N58" i="2" s="1"/>
  <c r="N59" i="2"/>
  <c r="J334" i="2"/>
  <c r="N335" i="2"/>
  <c r="I192" i="2"/>
  <c r="M193" i="2"/>
  <c r="I590" i="2"/>
  <c r="M591" i="2"/>
  <c r="J600" i="2"/>
  <c r="N600" i="2" s="1"/>
  <c r="N601" i="2"/>
  <c r="J538" i="2"/>
  <c r="N539" i="2"/>
  <c r="J489" i="2"/>
  <c r="N490" i="2"/>
  <c r="I428" i="2"/>
  <c r="M428" i="2" s="1"/>
  <c r="M429" i="2"/>
  <c r="I390" i="2"/>
  <c r="M391" i="2"/>
  <c r="J299" i="2"/>
  <c r="N299" i="2" s="1"/>
  <c r="N300" i="2"/>
  <c r="J260" i="2"/>
  <c r="N264" i="2"/>
  <c r="J201" i="2"/>
  <c r="N202" i="2"/>
  <c r="I621" i="2"/>
  <c r="M621" i="2" s="1"/>
  <c r="M622" i="2"/>
  <c r="I600" i="2"/>
  <c r="M600" i="2" s="1"/>
  <c r="M601" i="2"/>
  <c r="I538" i="2"/>
  <c r="M539" i="2"/>
  <c r="I489" i="2"/>
  <c r="M490" i="2"/>
  <c r="J371" i="2"/>
  <c r="N375" i="2"/>
  <c r="I299" i="2"/>
  <c r="M299" i="2" s="1"/>
  <c r="M300" i="2"/>
  <c r="I260" i="2"/>
  <c r="M264" i="2"/>
  <c r="I201" i="2"/>
  <c r="M202" i="2"/>
  <c r="I129" i="2"/>
  <c r="M130" i="2"/>
  <c r="J610" i="2"/>
  <c r="N610" i="2" s="1"/>
  <c r="N611" i="2"/>
  <c r="J544" i="2"/>
  <c r="N544" i="2" s="1"/>
  <c r="N545" i="2"/>
  <c r="I359" i="2"/>
  <c r="M360" i="2"/>
  <c r="I341" i="2"/>
  <c r="M342" i="2"/>
  <c r="J104" i="2"/>
  <c r="N105" i="2"/>
  <c r="I533" i="2"/>
  <c r="M534" i="2"/>
  <c r="I494" i="2"/>
  <c r="M494" i="2" s="1"/>
  <c r="M495" i="2"/>
  <c r="J428" i="2"/>
  <c r="N428" i="2" s="1"/>
  <c r="N429" i="2"/>
  <c r="J390" i="2"/>
  <c r="N391" i="2"/>
  <c r="J322" i="2"/>
  <c r="N323" i="2"/>
  <c r="I104" i="2"/>
  <c r="M105" i="2"/>
  <c r="I224" i="2"/>
  <c r="M237" i="2"/>
  <c r="I334" i="2"/>
  <c r="M335" i="2"/>
  <c r="J224" i="2"/>
  <c r="N237" i="2"/>
  <c r="J590" i="2"/>
  <c r="J207" i="2"/>
  <c r="J157" i="2"/>
  <c r="J192" i="2"/>
  <c r="N193" i="2"/>
  <c r="J498" i="2"/>
  <c r="I615" i="2"/>
  <c r="M616" i="2"/>
  <c r="I396" i="2"/>
  <c r="I58" i="2"/>
  <c r="M58" i="2" s="1"/>
  <c r="M59" i="2"/>
  <c r="I66" i="2"/>
  <c r="M66" i="2" s="1"/>
  <c r="M67" i="2"/>
  <c r="I207" i="2"/>
  <c r="J110" i="2"/>
  <c r="J129" i="2"/>
  <c r="N129" i="2" s="1"/>
  <c r="J41" i="2"/>
  <c r="M498" i="2"/>
  <c r="J621" i="2"/>
  <c r="N621" i="2" s="1"/>
  <c r="N622" i="2"/>
  <c r="I462" i="2"/>
  <c r="M463" i="2"/>
  <c r="I365" i="2"/>
  <c r="M366" i="2"/>
  <c r="I346" i="2"/>
  <c r="M347" i="2"/>
  <c r="J557" i="2"/>
  <c r="N558" i="2"/>
  <c r="I610" i="2"/>
  <c r="M610" i="2" s="1"/>
  <c r="M611" i="2"/>
  <c r="J359" i="2"/>
  <c r="N360" i="2"/>
  <c r="J341" i="2"/>
  <c r="N342" i="2"/>
  <c r="I557" i="2"/>
  <c r="M558" i="2"/>
  <c r="J533" i="2"/>
  <c r="N534" i="2"/>
  <c r="J494" i="2"/>
  <c r="N494" i="2" s="1"/>
  <c r="N495" i="2"/>
  <c r="I371" i="2"/>
  <c r="M375" i="2"/>
  <c r="J268" i="2"/>
  <c r="N268" i="2" s="1"/>
  <c r="N269" i="2"/>
  <c r="J153" i="2"/>
  <c r="N153" i="2" s="1"/>
  <c r="N154" i="2"/>
  <c r="I544" i="2"/>
  <c r="M544" i="2" s="1"/>
  <c r="M545" i="2"/>
  <c r="J462" i="2"/>
  <c r="N463" i="2"/>
  <c r="J365" i="2"/>
  <c r="N366" i="2"/>
  <c r="J346" i="2"/>
  <c r="N346" i="2" s="1"/>
  <c r="N347" i="2"/>
  <c r="I268" i="2"/>
  <c r="M268" i="2" s="1"/>
  <c r="M269" i="2"/>
  <c r="I153" i="2"/>
  <c r="M153" i="2" s="1"/>
  <c r="M154" i="2"/>
  <c r="J31" i="2"/>
  <c r="N32" i="2"/>
  <c r="I31" i="2"/>
  <c r="M32" i="2"/>
  <c r="J25" i="2"/>
  <c r="N25" i="2" s="1"/>
  <c r="N26" i="2"/>
  <c r="I25" i="2"/>
  <c r="M25" i="2" s="1"/>
  <c r="M26" i="2"/>
  <c r="J21" i="2"/>
  <c r="N22" i="2"/>
  <c r="I21" i="2"/>
  <c r="M22" i="2"/>
  <c r="J16" i="2"/>
  <c r="N17" i="2"/>
  <c r="I16" i="2"/>
  <c r="M17" i="2"/>
  <c r="J516" i="2"/>
  <c r="J467" i="2"/>
  <c r="J567" i="2"/>
  <c r="I467" i="2"/>
  <c r="I567" i="2"/>
  <c r="I516" i="2"/>
  <c r="H41" i="3"/>
  <c r="L41" i="3" s="1"/>
  <c r="G41" i="3"/>
  <c r="K41" i="3" s="1"/>
  <c r="G236" i="3"/>
  <c r="K236" i="3" s="1"/>
  <c r="H236" i="3"/>
  <c r="L236" i="3" s="1"/>
  <c r="J91" i="2"/>
  <c r="I91" i="2"/>
  <c r="I404" i="2"/>
  <c r="J404" i="2"/>
  <c r="G114" i="3"/>
  <c r="K114" i="3" s="1"/>
  <c r="H338" i="3"/>
  <c r="L338" i="3" s="1"/>
  <c r="G338" i="3"/>
  <c r="K338" i="3" s="1"/>
  <c r="H114" i="3"/>
  <c r="L114" i="3" s="1"/>
  <c r="I272" i="2"/>
  <c r="J272" i="2"/>
  <c r="I432" i="2"/>
  <c r="J432" i="2"/>
  <c r="J119" i="2" l="1"/>
  <c r="H397" i="3"/>
  <c r="L398" i="3"/>
  <c r="H402" i="3"/>
  <c r="L402" i="3" s="1"/>
  <c r="L407" i="3"/>
  <c r="G402" i="3"/>
  <c r="K402" i="3" s="1"/>
  <c r="K407" i="3"/>
  <c r="G397" i="3"/>
  <c r="K398" i="3"/>
  <c r="I40" i="2"/>
  <c r="M40" i="2" s="1"/>
  <c r="I109" i="2"/>
  <c r="M109" i="2" s="1"/>
  <c r="J128" i="2"/>
  <c r="J127" i="2" s="1"/>
  <c r="N127" i="2" s="1"/>
  <c r="N396" i="2"/>
  <c r="N246" i="2"/>
  <c r="I493" i="2"/>
  <c r="M493" i="2" s="1"/>
  <c r="I119" i="2"/>
  <c r="I118" i="2" s="1"/>
  <c r="M118" i="2" s="1"/>
  <c r="I543" i="2"/>
  <c r="I542" i="2" s="1"/>
  <c r="M542" i="2" s="1"/>
  <c r="M246" i="2"/>
  <c r="J543" i="2"/>
  <c r="J542" i="2" s="1"/>
  <c r="N542" i="2" s="1"/>
  <c r="J57" i="2"/>
  <c r="N57" i="2" s="1"/>
  <c r="I427" i="2"/>
  <c r="M432" i="2"/>
  <c r="I267" i="2"/>
  <c r="M272" i="2"/>
  <c r="I515" i="2"/>
  <c r="M516" i="2"/>
  <c r="J466" i="2"/>
  <c r="N467" i="2"/>
  <c r="J461" i="2"/>
  <c r="N462" i="2"/>
  <c r="I370" i="2"/>
  <c r="M371" i="2"/>
  <c r="J532" i="2"/>
  <c r="N532" i="2" s="1"/>
  <c r="N533" i="2"/>
  <c r="J340" i="2"/>
  <c r="N340" i="2" s="1"/>
  <c r="N341" i="2"/>
  <c r="M346" i="2"/>
  <c r="I345" i="2"/>
  <c r="M345" i="2" s="1"/>
  <c r="I461" i="2"/>
  <c r="M462" i="2"/>
  <c r="I206" i="2"/>
  <c r="M206" i="2" s="1"/>
  <c r="M207" i="2"/>
  <c r="J191" i="2"/>
  <c r="N191" i="2" s="1"/>
  <c r="N192" i="2"/>
  <c r="I566" i="2"/>
  <c r="M567" i="2"/>
  <c r="J515" i="2"/>
  <c r="N516" i="2"/>
  <c r="J40" i="2"/>
  <c r="N40" i="2" s="1"/>
  <c r="N41" i="2"/>
  <c r="I395" i="2"/>
  <c r="M395" i="2" s="1"/>
  <c r="M396" i="2"/>
  <c r="J152" i="2"/>
  <c r="N157" i="2"/>
  <c r="J223" i="2"/>
  <c r="N223" i="2" s="1"/>
  <c r="N224" i="2"/>
  <c r="I223" i="2"/>
  <c r="M223" i="2" s="1"/>
  <c r="M224" i="2"/>
  <c r="I103" i="2"/>
  <c r="M104" i="2"/>
  <c r="J385" i="2"/>
  <c r="N390" i="2"/>
  <c r="J103" i="2"/>
  <c r="N104" i="2"/>
  <c r="I358" i="2"/>
  <c r="M359" i="2"/>
  <c r="I200" i="2"/>
  <c r="M201" i="2"/>
  <c r="I488" i="2"/>
  <c r="M488" i="2" s="1"/>
  <c r="M489" i="2"/>
  <c r="J200" i="2"/>
  <c r="N201" i="2"/>
  <c r="J537" i="2"/>
  <c r="N537" i="2" s="1"/>
  <c r="N538" i="2"/>
  <c r="M590" i="2"/>
  <c r="I589" i="2"/>
  <c r="I599" i="2"/>
  <c r="M604" i="2"/>
  <c r="J614" i="2"/>
  <c r="N614" i="2" s="1"/>
  <c r="N615" i="2"/>
  <c r="J599" i="2"/>
  <c r="N604" i="2"/>
  <c r="J403" i="2"/>
  <c r="N404" i="2"/>
  <c r="I90" i="2"/>
  <c r="M91" i="2"/>
  <c r="I466" i="2"/>
  <c r="M467" i="2"/>
  <c r="J364" i="2"/>
  <c r="N365" i="2"/>
  <c r="I556" i="2"/>
  <c r="M556" i="2" s="1"/>
  <c r="M557" i="2"/>
  <c r="J358" i="2"/>
  <c r="N359" i="2"/>
  <c r="J556" i="2"/>
  <c r="N556" i="2" s="1"/>
  <c r="N557" i="2"/>
  <c r="I364" i="2"/>
  <c r="M365" i="2"/>
  <c r="J493" i="2"/>
  <c r="N493" i="2" s="1"/>
  <c r="N498" i="2"/>
  <c r="J206" i="2"/>
  <c r="N206" i="2" s="1"/>
  <c r="N207" i="2"/>
  <c r="J427" i="2"/>
  <c r="N432" i="2"/>
  <c r="J267" i="2"/>
  <c r="N272" i="2"/>
  <c r="I57" i="2"/>
  <c r="M57" i="2" s="1"/>
  <c r="I403" i="2"/>
  <c r="M404" i="2"/>
  <c r="J90" i="2"/>
  <c r="N91" i="2"/>
  <c r="J566" i="2"/>
  <c r="N567" i="2"/>
  <c r="J109" i="2"/>
  <c r="N110" i="2"/>
  <c r="I614" i="2"/>
  <c r="M614" i="2" s="1"/>
  <c r="M615" i="2"/>
  <c r="J589" i="2"/>
  <c r="N590" i="2"/>
  <c r="I333" i="2"/>
  <c r="M334" i="2"/>
  <c r="J321" i="2"/>
  <c r="N322" i="2"/>
  <c r="I532" i="2"/>
  <c r="M532" i="2" s="1"/>
  <c r="M533" i="2"/>
  <c r="I340" i="2"/>
  <c r="M340" i="2" s="1"/>
  <c r="M341" i="2"/>
  <c r="I128" i="2"/>
  <c r="M129" i="2"/>
  <c r="I259" i="2"/>
  <c r="M259" i="2" s="1"/>
  <c r="M260" i="2"/>
  <c r="J370" i="2"/>
  <c r="N371" i="2"/>
  <c r="I537" i="2"/>
  <c r="M537" i="2" s="1"/>
  <c r="M538" i="2"/>
  <c r="J259" i="2"/>
  <c r="N259" i="2" s="1"/>
  <c r="N260" i="2"/>
  <c r="I385" i="2"/>
  <c r="M390" i="2"/>
  <c r="J488" i="2"/>
  <c r="N488" i="2" s="1"/>
  <c r="N489" i="2"/>
  <c r="I191" i="2"/>
  <c r="M191" i="2" s="1"/>
  <c r="M192" i="2"/>
  <c r="J333" i="2"/>
  <c r="N334" i="2"/>
  <c r="J345" i="2"/>
  <c r="N345" i="2" s="1"/>
  <c r="I152" i="2"/>
  <c r="J118" i="2"/>
  <c r="N118" i="2" s="1"/>
  <c r="N119" i="2"/>
  <c r="I15" i="2"/>
  <c r="M15" i="2" s="1"/>
  <c r="M16" i="2"/>
  <c r="M21" i="2"/>
  <c r="I20" i="2"/>
  <c r="I30" i="2"/>
  <c r="M30" i="2" s="1"/>
  <c r="M31" i="2"/>
  <c r="J15" i="2"/>
  <c r="N15" i="2" s="1"/>
  <c r="N16" i="2"/>
  <c r="N21" i="2"/>
  <c r="J20" i="2"/>
  <c r="J30" i="2"/>
  <c r="N30" i="2" s="1"/>
  <c r="N31" i="2"/>
  <c r="H13" i="3"/>
  <c r="G13" i="3"/>
  <c r="K397" i="3" l="1"/>
  <c r="G396" i="3"/>
  <c r="K396" i="3" s="1"/>
  <c r="G438" i="3"/>
  <c r="K438" i="3" s="1"/>
  <c r="K13" i="3"/>
  <c r="L13" i="3"/>
  <c r="L397" i="3"/>
  <c r="H396" i="3"/>
  <c r="L396" i="3" s="1"/>
  <c r="I108" i="2"/>
  <c r="M108" i="2" s="1"/>
  <c r="N128" i="2"/>
  <c r="M119" i="2"/>
  <c r="M543" i="2"/>
  <c r="N543" i="2"/>
  <c r="I379" i="2"/>
  <c r="M379" i="2" s="1"/>
  <c r="M385" i="2"/>
  <c r="J315" i="2"/>
  <c r="N315" i="2" s="1"/>
  <c r="N321" i="2"/>
  <c r="M333" i="2"/>
  <c r="I327" i="2"/>
  <c r="J555" i="2"/>
  <c r="N555" i="2" s="1"/>
  <c r="N566" i="2"/>
  <c r="I394" i="2"/>
  <c r="M403" i="2"/>
  <c r="J426" i="2"/>
  <c r="N427" i="2"/>
  <c r="I77" i="2"/>
  <c r="M77" i="2" s="1"/>
  <c r="M90" i="2"/>
  <c r="J598" i="2"/>
  <c r="N599" i="2"/>
  <c r="I598" i="2"/>
  <c r="M599" i="2"/>
  <c r="I357" i="2"/>
  <c r="M357" i="2" s="1"/>
  <c r="M358" i="2"/>
  <c r="J379" i="2"/>
  <c r="N379" i="2" s="1"/>
  <c r="N385" i="2"/>
  <c r="N152" i="2"/>
  <c r="J151" i="2"/>
  <c r="J514" i="2"/>
  <c r="N514" i="2" s="1"/>
  <c r="N515" i="2"/>
  <c r="I460" i="2"/>
  <c r="M460" i="2" s="1"/>
  <c r="M461" i="2"/>
  <c r="I369" i="2"/>
  <c r="M369" i="2" s="1"/>
  <c r="M370" i="2"/>
  <c r="N466" i="2"/>
  <c r="I205" i="2"/>
  <c r="M267" i="2"/>
  <c r="N333" i="2"/>
  <c r="J327" i="2"/>
  <c r="J369" i="2"/>
  <c r="N369" i="2" s="1"/>
  <c r="N370" i="2"/>
  <c r="M128" i="2"/>
  <c r="I127" i="2"/>
  <c r="M127" i="2" s="1"/>
  <c r="J588" i="2"/>
  <c r="N588" i="2" s="1"/>
  <c r="N589" i="2"/>
  <c r="J108" i="2"/>
  <c r="N108" i="2" s="1"/>
  <c r="N109" i="2"/>
  <c r="J77" i="2"/>
  <c r="N77" i="2" s="1"/>
  <c r="N90" i="2"/>
  <c r="I588" i="2"/>
  <c r="M588" i="2" s="1"/>
  <c r="M589" i="2"/>
  <c r="M152" i="2"/>
  <c r="I151" i="2"/>
  <c r="J205" i="2"/>
  <c r="N267" i="2"/>
  <c r="I363" i="2"/>
  <c r="M363" i="2" s="1"/>
  <c r="M364" i="2"/>
  <c r="J357" i="2"/>
  <c r="N357" i="2" s="1"/>
  <c r="N358" i="2"/>
  <c r="J363" i="2"/>
  <c r="N363" i="2" s="1"/>
  <c r="N364" i="2"/>
  <c r="M466" i="2"/>
  <c r="J394" i="2"/>
  <c r="N403" i="2"/>
  <c r="J199" i="2"/>
  <c r="N199" i="2" s="1"/>
  <c r="N200" i="2"/>
  <c r="I199" i="2"/>
  <c r="M199" i="2" s="1"/>
  <c r="M200" i="2"/>
  <c r="J102" i="2"/>
  <c r="N102" i="2" s="1"/>
  <c r="N103" i="2"/>
  <c r="I102" i="2"/>
  <c r="M102" i="2" s="1"/>
  <c r="M103" i="2"/>
  <c r="I555" i="2"/>
  <c r="M555" i="2" s="1"/>
  <c r="M566" i="2"/>
  <c r="J460" i="2"/>
  <c r="N460" i="2" s="1"/>
  <c r="N461" i="2"/>
  <c r="I514" i="2"/>
  <c r="M514" i="2" s="1"/>
  <c r="M515" i="2"/>
  <c r="I426" i="2"/>
  <c r="M427" i="2"/>
  <c r="I29" i="2"/>
  <c r="M29" i="2" s="1"/>
  <c r="J14" i="2"/>
  <c r="N20" i="2"/>
  <c r="I14" i="2"/>
  <c r="M14" i="2" s="1"/>
  <c r="M20" i="2"/>
  <c r="J29" i="2"/>
  <c r="N29" i="2" s="1"/>
  <c r="H438" i="3" l="1"/>
  <c r="L438" i="3" s="1"/>
  <c r="I459" i="2"/>
  <c r="I458" i="2" s="1"/>
  <c r="M458" i="2" s="1"/>
  <c r="J459" i="2"/>
  <c r="N459" i="2" s="1"/>
  <c r="J326" i="2"/>
  <c r="N326" i="2" s="1"/>
  <c r="N327" i="2"/>
  <c r="N151" i="2"/>
  <c r="J117" i="2"/>
  <c r="N117" i="2" s="1"/>
  <c r="J198" i="2"/>
  <c r="N198" i="2" s="1"/>
  <c r="N205" i="2"/>
  <c r="N598" i="2"/>
  <c r="J597" i="2"/>
  <c r="J425" i="2"/>
  <c r="N425" i="2" s="1"/>
  <c r="N426" i="2"/>
  <c r="I117" i="2"/>
  <c r="M117" i="2" s="1"/>
  <c r="M151" i="2"/>
  <c r="I326" i="2"/>
  <c r="M326" i="2" s="1"/>
  <c r="M327" i="2"/>
  <c r="I425" i="2"/>
  <c r="M425" i="2" s="1"/>
  <c r="M426" i="2"/>
  <c r="J378" i="2"/>
  <c r="N378" i="2" s="1"/>
  <c r="N394" i="2"/>
  <c r="I198" i="2"/>
  <c r="M198" i="2" s="1"/>
  <c r="M205" i="2"/>
  <c r="M598" i="2"/>
  <c r="I597" i="2"/>
  <c r="I378" i="2"/>
  <c r="M378" i="2" s="1"/>
  <c r="M394" i="2"/>
  <c r="N14" i="2"/>
  <c r="J13" i="2"/>
  <c r="I13" i="2"/>
  <c r="M459" i="2" l="1"/>
  <c r="J458" i="2"/>
  <c r="N458" i="2" s="1"/>
  <c r="J596" i="2"/>
  <c r="N596" i="2" s="1"/>
  <c r="N597" i="2"/>
  <c r="I596" i="2"/>
  <c r="M596" i="2" s="1"/>
  <c r="M597" i="2"/>
  <c r="M13" i="2"/>
  <c r="N13" i="2"/>
  <c r="J626" i="2" l="1"/>
  <c r="N626" i="2" s="1"/>
  <c r="I626" i="2"/>
  <c r="M626" i="2" s="1"/>
</calcChain>
</file>

<file path=xl/sharedStrings.xml><?xml version="1.0" encoding="utf-8"?>
<sst xmlns="http://schemas.openxmlformats.org/spreadsheetml/2006/main" count="5452" uniqueCount="338">
  <si>
    <t>Итого</t>
  </si>
  <si>
    <t>48990</t>
  </si>
  <si>
    <t>00</t>
  </si>
  <si>
    <t>0</t>
  </si>
  <si>
    <t>56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</si>
  <si>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</si>
  <si>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</si>
  <si>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/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</si>
  <si>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</si>
  <si>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00000</t>
  </si>
  <si>
    <t>Непрограммные расходы в сфере общегосударственных вопросов</t>
  </si>
  <si>
    <t>80010</t>
  </si>
  <si>
    <t>53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</si>
  <si>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</si>
  <si>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</si>
  <si>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Расходы на содержание органов местного самоуправления и обеспечение их функций</t>
  </si>
  <si>
    <t>Обеспечение деятельности контрольно-счетной палаты муниципального образования «Приморский муниципальный район»</t>
  </si>
  <si>
    <t>Обеспечение деятельности финансовых, налоговых и таможенных органов и органов финансового (финансово-бюджетного) надзора</t>
  </si>
  <si>
    <t>3</t>
  </si>
  <si>
    <t>52</t>
  </si>
  <si>
    <t>Развитие социальной и инженерной инфраструктуры</t>
  </si>
  <si>
    <t>2</t>
  </si>
  <si>
    <t>Центральный аппарат</t>
  </si>
  <si>
    <t>1</t>
  </si>
  <si>
    <t>Председатель Собрания депутатов муниципального образования «Приморский муниципальный район»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</si>
  <si>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</si>
  <si>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</si>
  <si>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</si>
  <si>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Собрание депутатов муниципального образования "Приморский муниципальный район"</t>
  </si>
  <si>
    <t>80430</t>
  </si>
  <si>
    <t>06</t>
  </si>
  <si>
    <t>Мероприятия в сфере физической культуры и спорта</t>
  </si>
  <si>
    <t>Массовый спорт</t>
  </si>
  <si>
    <t>ФИЗИЧЕСКАЯ КУЛЬТУРА И СПОРТ</t>
  </si>
  <si>
    <t>07</t>
  </si>
  <si>
    <t>87020</t>
  </si>
  <si>
    <t>Социальные выплаты гражданам, кроме публичных нормативных социальных выплат</t>
  </si>
  <si>
    <t>Публичные нормативные социальные выплаты гражданам</t>
  </si>
  <si>
    <t>Социальное обеспечение и иные выплаты населению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</si>
  <si>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</si>
  <si>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87010</t>
  </si>
  <si>
    <t>Публичные нормативные обязательства в соответствии с Решением Собрания депутатов МО "Приморский муниципальный район"  от 20.03.2008 года № 216  "О почетной грамоте муниципального образования "Приморский муниципальный район" "За материнство"</t>
  </si>
  <si>
    <t>80540</t>
  </si>
  <si>
    <t>Мероприятия в сфере социальной политики</t>
  </si>
  <si>
    <t>Другие вопросы в области социальной политики</t>
  </si>
  <si>
    <t>78910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</si>
  <si>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</si>
  <si>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Социальное обеспечение населения</t>
  </si>
  <si>
    <t>87100</t>
  </si>
  <si>
    <t>Доплаты к пенсиям муниципальных служащих</t>
  </si>
  <si>
    <t>Пенсионное обеспечение</t>
  </si>
  <si>
    <t>СОЦИАЛЬНАЯ ПОЛИТИКА</t>
  </si>
  <si>
    <t>80460</t>
  </si>
  <si>
    <t>13</t>
  </si>
  <si>
    <t>Мероприятия в сфере охраны семьи и детства</t>
  </si>
  <si>
    <t>80420</t>
  </si>
  <si>
    <t>Мероприятия в сфере молодежной политики</t>
  </si>
  <si>
    <t>Молодежная политика</t>
  </si>
  <si>
    <t>ОБРАЗОВАНИЕ</t>
  </si>
  <si>
    <t>81530</t>
  </si>
  <si>
    <t>Мероприятия по профилактике преступлений и иных правонарушений</t>
  </si>
  <si>
    <t>Другие вопросы в области национальной безопасности и правоохранительной деятельности</t>
  </si>
  <si>
    <t>88520</t>
  </si>
  <si>
    <t>09</t>
  </si>
  <si>
    <t>Иные межбюджетные трансферты</t>
  </si>
  <si>
    <t>Межбюджетные трансферты</t>
  </si>
  <si>
    <t>Обеспечение пожарной безопасности</t>
  </si>
  <si>
    <t>81550</t>
  </si>
  <si>
    <t>Мероприятия по защите населения и территории от чрезвычайных ситуаций природного и техногенного характера</t>
  </si>
  <si>
    <t>80110</t>
  </si>
  <si>
    <t>Уплата налогов, сборов и иных платежей</t>
  </si>
  <si>
    <t>Иные бюджетные ассигнования</t>
  </si>
  <si>
    <t>Расходы на выплаты персоналу казенных учреждений</t>
  </si>
  <si>
    <t>Расходы на обеспечение деятельности подведомственных казенных учреждений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</si>
  <si>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</si>
  <si>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</si>
  <si>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S8410</t>
  </si>
  <si>
    <t>12</t>
  </si>
  <si>
    <t>Субсидии некоммерческим организациям (за исключением государственных (муниципальных) учреждений)</t>
  </si>
  <si>
    <t>Предоставление субсидий бюджетным, автономным учреждениям и иным некоммерческим организациям</t>
  </si>
  <si>
    <t>80660</t>
  </si>
  <si>
    <t>Мероприятия по развитию информационных и телекоммуникационных технологий</t>
  </si>
  <si>
    <t>80650</t>
  </si>
  <si>
    <t>Мероприятия по развитию муниципальной службы</t>
  </si>
  <si>
    <t>80480</t>
  </si>
  <si>
    <t>Мероприятия в сфере общегосударственных вопросов, осуществляемые органами местного самоуправления</t>
  </si>
  <si>
    <t>Другие общегосударственные вопросы</t>
  </si>
  <si>
    <t>51200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</si>
  <si>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</si>
  <si>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Судебная система</t>
  </si>
  <si>
    <t>78710</t>
  </si>
  <si>
    <t>Осуществление государственных полномочий в сфере охраны труда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</si>
  <si>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</si>
  <si>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51</t>
  </si>
  <si>
    <t>Глава муниципального образования «Приморский муниципальный район»</t>
  </si>
  <si>
    <t>Функционирование высшего должностного лица субъекта Российской Федерации и муниципального образования</t>
  </si>
  <si>
    <t>Администрация муниципального образования "Приморский муниципальный район"</t>
  </si>
  <si>
    <t>R0820</t>
  </si>
  <si>
    <t>Бюджетные инвестиции</t>
  </si>
  <si>
    <t>Капитальные вложения в объекты государственной (муниципальной) собственности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</si>
  <si>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</si>
  <si>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78770</t>
  </si>
  <si>
    <t>Охрана семьи и детства</t>
  </si>
  <si>
    <t>80610</t>
  </si>
  <si>
    <t>11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</si>
  <si>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</si>
  <si>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Комитет по управлению муниципальным имуществом и земельным отношениям администрации МО "Приморский муниципальный район"</t>
  </si>
  <si>
    <t>10</t>
  </si>
  <si>
    <t>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</si>
  <si>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</si>
  <si>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82320</t>
  </si>
  <si>
    <t>Субсидии на прочие мероприятия в сфере малого и среднего предпринимательства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</si>
  <si>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2014 -2020 годы»</t>
  </si>
  <si>
    <t>Другие вопросы в области национальной экономики</t>
  </si>
  <si>
    <t>82220</t>
  </si>
  <si>
    <t>Прочие мероприятия в области сельского хозяйства</t>
  </si>
  <si>
    <t>82210</t>
  </si>
  <si>
    <t>Субсидии на поддержку малых форм хозяйствования личных подсобных и крестьянских (фермерских) хозяйств</t>
  </si>
  <si>
    <t>Сельское хозяйство и рыболовство</t>
  </si>
  <si>
    <t>НАЦИОНАЛЬНАЯ ЭКОНОМИКА</t>
  </si>
  <si>
    <t>78220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</si>
  <si>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</si>
  <si>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78700</t>
  </si>
  <si>
    <t>Осуществление государственных полномочий по формированию торгового реестра</t>
  </si>
  <si>
    <t>Управление экономики и прогнозирования администрации муниципального образования "Приморский муниципальный район"</t>
  </si>
  <si>
    <t>88030</t>
  </si>
  <si>
    <t>08</t>
  </si>
  <si>
    <t>Дотации</t>
  </si>
  <si>
    <t>Выравнивание бюджетной обеспеченности сельских поселений за счет средств районного бюджета</t>
  </si>
  <si>
    <t>78010</t>
  </si>
  <si>
    <t>Выравнивание бюджетной обеспеченности поселений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</si>
  <si>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</si>
  <si>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</si>
  <si>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81710</t>
  </si>
  <si>
    <t>Обслуживание муниципального долга</t>
  </si>
  <si>
    <t>Обслуживание государственного (муниципального) долга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</si>
  <si>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</si>
  <si>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</si>
  <si>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51180</t>
  </si>
  <si>
    <t>Субвенции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</si>
  <si>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</si>
  <si>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</si>
  <si>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</si>
  <si>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80370</t>
  </si>
  <si>
    <t>Резервные средства</t>
  </si>
  <si>
    <t>80360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</si>
  <si>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</si>
  <si>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81400</t>
  </si>
  <si>
    <t>55</t>
  </si>
  <si>
    <t>Резервный фонд администрации муниципального образования «Приморский муниципальный район»</t>
  </si>
  <si>
    <t>Резервные фонды</t>
  </si>
  <si>
    <t>78680</t>
  </si>
  <si>
    <t>Осуществление государственных полномочий в сфере административных правонарушений</t>
  </si>
  <si>
    <t>финансовое управление администрации муниципального образования "Приморский муниципальный район"</t>
  </si>
  <si>
    <t>84130</t>
  </si>
  <si>
    <t>04</t>
  </si>
  <si>
    <t>Субсидии бюджетным учреждениям</t>
  </si>
  <si>
    <t>Расходы на организациюи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</si>
  <si>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Другие вопросы в области физической культуры и спорта</t>
  </si>
  <si>
    <t>S8330</t>
  </si>
  <si>
    <t>78650</t>
  </si>
  <si>
    <t>Компенсация  родительской платы за присмотр и уход за ребенком в  образовательных организациях, реализующих образовательную программу дошкольного образования</t>
  </si>
  <si>
    <t>78330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</si>
  <si>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</si>
  <si>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80510</t>
  </si>
  <si>
    <t>Повышение безопасности дорожного движения</t>
  </si>
  <si>
    <t>S8460</t>
  </si>
  <si>
    <t>84090</t>
  </si>
  <si>
    <t>Стипендии студентам, обучающимся  по договору о целевом обучении в образовательных организациях высшего профессионального образования</t>
  </si>
  <si>
    <t>84080</t>
  </si>
  <si>
    <t>Премия выпускникам школ за особые успехи в учении и стипендии учащимся, имеющим отличные результаты обучения, премии лучшим педагогам</t>
  </si>
  <si>
    <t>84070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</si>
  <si>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</si>
  <si>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>Расходы на содержание оганов местного самоуправления и обеспечение их функций</t>
  </si>
  <si>
    <t>80690</t>
  </si>
  <si>
    <t>02</t>
  </si>
  <si>
    <t>Мероприятия в сфере энергосбережения и повышения энергетической эффективности</t>
  </si>
  <si>
    <t>Другие вопросы в области образования</t>
  </si>
  <si>
    <t>84140</t>
  </si>
  <si>
    <t>Мероприятия по проведению оздоровительной кампании детей</t>
  </si>
  <si>
    <t>78320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</si>
  <si>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</si>
  <si>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84110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</si>
  <si>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</si>
  <si>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84020</t>
  </si>
  <si>
    <t>Мероприятия по внешкольной работе с детьми</t>
  </si>
  <si>
    <t>80300</t>
  </si>
  <si>
    <t>Отдельные расходы на обеспечение деятельности подведомственных бюджетных учреждений и организаций</t>
  </si>
  <si>
    <t>78390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</si>
  <si>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</si>
  <si>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Дополнительное образование детей</t>
  </si>
  <si>
    <t>84100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</si>
  <si>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</si>
  <si>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84010</t>
  </si>
  <si>
    <t>Мероприятия в сфере общего образования</t>
  </si>
  <si>
    <t>80520</t>
  </si>
  <si>
    <t>Мероприятия в сфере обеспечения пожарной безопасности</t>
  </si>
  <si>
    <t>78620</t>
  </si>
  <si>
    <t>Реализация образовательных программ</t>
  </si>
  <si>
    <t>Общее образование</t>
  </si>
  <si>
    <t>84120</t>
  </si>
  <si>
    <t>Расходы на дошкольное образование детей за счет субсидии  на финансовое обеспечения выполнения муниципального задания на оказание муниципальных услуг ( выполнение работ)</t>
  </si>
  <si>
    <t>84030</t>
  </si>
  <si>
    <t>Мероприятия в сфере дошкольного образования</t>
  </si>
  <si>
    <t>Дошкольное образование</t>
  </si>
  <si>
    <t>Управление образования администрации муниципального образования "Приморский муниципальный район"</t>
  </si>
  <si>
    <t>05</t>
  </si>
  <si>
    <t>Другие вопросы в области культуры, кинематографии</t>
  </si>
  <si>
    <t>S8360</t>
  </si>
  <si>
    <t>L5190</t>
  </si>
  <si>
    <t>85120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</si>
  <si>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</si>
  <si>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85110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</si>
  <si>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</t>
  </si>
  <si>
    <t>85100</t>
  </si>
  <si>
    <t>Расходы на обеспечение деятельности домов культуры за счет субсидии на финансовое обеспечение выполнения муниципального задания на окзание муниципальных услуг (выполнение работ)</t>
  </si>
  <si>
    <t>80400</t>
  </si>
  <si>
    <t>Мероприятия в сфере культуры</t>
  </si>
  <si>
    <t>78240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</si>
  <si>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</t>
  </si>
  <si>
    <t>Культура</t>
  </si>
  <si>
    <t>КУЛЬТУРА, КИНЕМАТОГРАФИЯ</t>
  </si>
  <si>
    <t>85130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</si>
  <si>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</si>
  <si>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85150</t>
  </si>
  <si>
    <t>Расходы на обеспечение деятельности архивов за счет субсидии  на финансовое обеспечение выполнения муниципального задания на оказание муниципальных услуг (выполнение работ)</t>
  </si>
  <si>
    <t>Управление культуры администрации муниципального образования "Приморский муниципальный район"</t>
  </si>
  <si>
    <t>88990</t>
  </si>
  <si>
    <t>88980</t>
  </si>
  <si>
    <t>Прочие межбюджетные трансферты общего характера</t>
  </si>
  <si>
    <t>80500</t>
  </si>
  <si>
    <t>Расходы по проведению капитального ремонта здания Катунинского сельского Дома культуры</t>
  </si>
  <si>
    <t>80810</t>
  </si>
  <si>
    <t>Проведение ежегодного конкурса по благоустройству территорий населенных пунктов МО «Приморский муниципальный район»</t>
  </si>
  <si>
    <t>Другие вопросы в области жилищно-коммунального хозяйства</t>
  </si>
  <si>
    <t>ЖИЛИЩНО-КОММУНАЛЬНОЕ ХОЗЯЙСТВО</t>
  </si>
  <si>
    <t>88320</t>
  </si>
  <si>
    <t>03</t>
  </si>
  <si>
    <t>88220</t>
  </si>
  <si>
    <t>88210</t>
  </si>
  <si>
    <t>83210</t>
  </si>
  <si>
    <t>Содержание и ремонт автомобильных дорог вне границ насленных пунктов в границах Приморского района, в том числе устройство и содержание ледовых переправ</t>
  </si>
  <si>
    <t>Дорожное хозяйство (дорожные фонды)</t>
  </si>
  <si>
    <t>Водное хозяйство</t>
  </si>
  <si>
    <t>81600</t>
  </si>
  <si>
    <t>Закупка и доставка каменного угля</t>
  </si>
  <si>
    <t>78690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</si>
  <si>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</si>
  <si>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</si>
  <si>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>2020 год</t>
  </si>
  <si>
    <t>Сумма</t>
  </si>
  <si>
    <t>Вид расходов</t>
  </si>
  <si>
    <t>Целевая статья</t>
  </si>
  <si>
    <t>Раздел, подраздел</t>
  </si>
  <si>
    <t>Глава</t>
  </si>
  <si>
    <t>Наименование показателей</t>
  </si>
  <si>
    <t xml:space="preserve">Условно утверждаемые расходы </t>
  </si>
  <si>
    <t>Стипендии</t>
  </si>
  <si>
    <t xml:space="preserve">Реализация муниципальных программ поддержки социально ориентированных некоммерческих организаций </t>
  </si>
  <si>
    <t xml:space="preserve">Общественно значимые культурные мероприятия в рамках проекта "ЛЮБО-ДОРОГО"  </t>
  </si>
  <si>
    <t xml:space="preserve"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 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</si>
  <si>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</si>
  <si>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Расходы местного бюджета на создание условий для обеспечения поселений и жителей Приморского района услугами торговли </t>
  </si>
  <si>
    <t>Резервные средства на дорожную деятельность</t>
  </si>
  <si>
    <t>83200</t>
  </si>
  <si>
    <t>2021 год</t>
  </si>
  <si>
    <t>Ведомственная структура расходов районного бюджета на 2020, 2021 годы</t>
  </si>
  <si>
    <t xml:space="preserve">тыс. рублей </t>
  </si>
  <si>
    <t>I. МУНИЦИПАЛЬНЫЕ ПРОГРАММЫ МУНИЦИПАЛЬНОГО ОБРАЗОВАНИЯ "ПРИМОРСКИЙ МУНИЦИПАЛЬНЫЙ РАЙОН"</t>
  </si>
  <si>
    <t xml:space="preserve">Общественно значимые культурные мероприятия в рамках проекта "ЛЮБО-ДОРОГО" </t>
  </si>
  <si>
    <t>II. НЕПРОГРАММНЫЕ НАПРАВЛЕНИЯ ДЕЯТЕЛЬНОСТИ</t>
  </si>
  <si>
    <t>Премия выпускникам школ за особые успехи в учении и стипендии учащимся, имеющим отличные результаты обучения, премии лучшим педагогам, вознаграждения победителям и призерам олимпиад школьников</t>
  </si>
  <si>
    <t>Пенсии за выслугу лет</t>
  </si>
  <si>
    <t>Мероприятия по разработке генеральных планов и правил землепользования</t>
  </si>
  <si>
    <t>Расходы местного бюджета на проведение кадастровых работ в отношении земельных участков, предоставляемых многодетным семьям</t>
  </si>
  <si>
    <t>S8550</t>
  </si>
  <si>
    <t>L4670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</si>
  <si>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комиссий по делам несовершеннолетних и защите их прав</t>
  </si>
  <si>
    <t>80530</t>
  </si>
  <si>
    <t>Осуществление государственных полномочий по выплате вознаграждений профессиональным опекунам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</si>
  <si>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</si>
  <si>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Мероприятия по развитию физической культуры и спорта в муниципальных образованиях</t>
  </si>
  <si>
    <t>S8520</t>
  </si>
  <si>
    <t xml:space="preserve">Мероприятия по развитию физической культуры и спорта в муниципальных образованиях 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</si>
  <si>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 (дорожный фонд Архангельской области)</t>
  </si>
  <si>
    <t>7812Д</t>
  </si>
  <si>
    <t>Жилищное хозяйство</t>
  </si>
  <si>
    <t>R1120</t>
  </si>
  <si>
    <t>Коммунальное хозяйство</t>
  </si>
  <si>
    <t>Реализация мероприятий в сфере коммунального хозяйства</t>
  </si>
  <si>
    <t>88460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</si>
  <si>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(2014-2021 годы)»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</si>
  <si>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 на территории муниципального образования "Приморский муниципальный район на 2017-2021 годы»</t>
  </si>
  <si>
    <t>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</si>
  <si>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Поддержка деятельности подразделений добровольной пожарной охраны</t>
  </si>
  <si>
    <t>Осуществление части полномочий по решению вопросов местного значения в соответствии с заключенными соглашениями в целях реализации мероприятий в рамках муниципальной программы по развитию Соловецкого архипелага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</si>
  <si>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</si>
  <si>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</si>
  <si>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>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</si>
  <si>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2014 - 2021 годы»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</si>
  <si>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2014 - 2021 годы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</si>
  <si>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2014 -2021 годы»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</si>
  <si>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2014 -2021 годы»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</si>
  <si>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2021 годы"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</si>
  <si>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– 2021 годы"</t>
  </si>
  <si>
    <t>Муниципальная программа муниципального образования «Приморский муниципальный район» "Поддержка социально ориентированных некоммерческих организаций Приморского района на 2016-2021 годы»</t>
  </si>
  <si>
    <t>Обеспечение софинансирования отдельных мероприятий государственных, муниципальных и иных программ на восстановление остатков и возврат в вышестоящий бюджет целевых средств в рамках проверок контрольно-надзорных органов</t>
  </si>
  <si>
    <t>Мероприятия по реализации приоритетных проектов в сфере туризма</t>
  </si>
  <si>
    <t xml:space="preserve">Поддержка отрасли культуры </t>
  </si>
  <si>
    <t xml:space="preserve">Обеспечение функционирования главы муниципального образования «Приморский муниципальный район» </t>
  </si>
  <si>
    <t xml:space="preserve">Софинансирование капитальных вложений в объекты муниципальной собственности  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</si>
  <si>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</si>
  <si>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Реализация мероприятий по устойчивому развитию сельских территорий</t>
  </si>
  <si>
    <t>L5670</t>
  </si>
  <si>
    <t>Создание условий для развития и совершенствования системы территориального общественного самоуправления</t>
  </si>
  <si>
    <t>Прочие расходы по вопросам организации охраны труда</t>
  </si>
  <si>
    <r>
      <t>Мероприятия государственной программы Российской Федерации "Доступная среда" на 2011 - 2020 годы</t>
    </r>
    <r>
      <rPr>
        <sz val="8"/>
        <color theme="1"/>
        <rFont val="Arial"/>
        <family val="2"/>
        <charset val="204"/>
      </rPr>
      <t>.</t>
    </r>
  </si>
  <si>
    <t>L0270</t>
  </si>
  <si>
    <t>Формирование доступной среды для инвалидов в муниципальных районах и городских округах Архангельской области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</si>
  <si>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2014 - 2021 годы»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</si>
  <si>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2014 - 2021 годы»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</si>
  <si>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2014 - 2021 годы»</t>
  </si>
  <si>
    <t>Муниципальная программа муниципального образования «Приморский муниципальный район» «Защита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2021 годы»</t>
  </si>
  <si>
    <t>Распределение бюджетных ассигнований по целевым статьям (муниципальным программам Приморского муниципального района и непрограммным направлениям деятельности), группам, подгруппам видов расходов классификации расходов районного бюджета на плановый период 2020 и 2021 годов</t>
  </si>
  <si>
    <t>Утверждено</t>
  </si>
  <si>
    <t>Предлагаемые изменения</t>
  </si>
  <si>
    <t>Организация транспортного обслуживания населения на пассажирских муниципальных маршрутах водного транспорта</t>
  </si>
  <si>
    <t>S6800</t>
  </si>
  <si>
    <t>Транспорт</t>
  </si>
  <si>
    <t>Создание условий для обеспечения поселений и жителей городских округов услугами торговли</t>
  </si>
  <si>
    <t>к решению Собрания депутатов МО "Приморский муниципальный район"                от 13  декабря 2018 г. № 36</t>
  </si>
  <si>
    <t>к решению Собрания депутатов МО "Приморский муниципальный район"                                                             от 13 декабря 2018 г. № 36</t>
  </si>
  <si>
    <t>ПРИЛОЖЕНИЕ №8</t>
  </si>
  <si>
    <t>ПРИЛОЖЕНИЕ №6</t>
  </si>
  <si>
    <t>ПРИЛОЖЕНИЕ №5</t>
  </si>
  <si>
    <t>ПРИЛОЖЕНИЕ №3</t>
  </si>
  <si>
    <t xml:space="preserve">к решению Собрания депутатов МО "Приморский муниципальный район"                от 14  февраля 2019 г. № 61 </t>
  </si>
  <si>
    <t>к решению Собрания депутатов МО "Приморский муниципальный район"                                                             от 14 февралая 2019 г. № 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</si>
</sst>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00"/>
    <numFmt numFmtId="165" formatCode="00000"/>
    <numFmt numFmtId="166" formatCode="00"/>
    <numFmt numFmtId="167" formatCode="0000"/>
    <numFmt numFmtId="168" formatCode="#,##0.0_ ;[Red]\-#,##0.0\ "/>
    <numFmt numFmtId="169" formatCode="#,##0.0;[Red]\-#,##0.0;0.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07">
    <xf numFmtId="0" fontId="0" fillId="0" borderId="0" xfId="0"/>
    <xf numFmtId="0" fontId="2" fillId="2" borderId="6" xfId="1" applyNumberFormat="1" applyFont="1" applyFill="1" applyBorder="1" applyAlignment="1" applyProtection="1">
      <alignment wrapText="1"/>
      <protection hidden="1"/>
    </xf>
    <xf numFmtId="0" fontId="1" fillId="2" borderId="0" xfId="1" applyFill="1"/>
    <xf numFmtId="0" fontId="6" fillId="2" borderId="0" xfId="1" applyFont="1" applyFill="1"/>
    <xf numFmtId="0" fontId="6" fillId="2" borderId="0" xfId="1" applyFont="1" applyFill="1" applyAlignment="1">
      <alignment horizontal="right"/>
    </xf>
    <xf numFmtId="0" fontId="1" fillId="2" borderId="0" xfId="1" applyNumberFormat="1" applyFont="1" applyFill="1" applyAlignment="1" applyProtection="1">
      <protection hidden="1"/>
    </xf>
    <xf numFmtId="0" fontId="6" fillId="2" borderId="0" xfId="0" applyFont="1" applyFill="1" applyAlignment="1">
      <alignment horizontal="center" vertical="top" wrapText="1"/>
    </xf>
    <xf numFmtId="0" fontId="1" fillId="2" borderId="0" xfId="1" applyNumberFormat="1" applyFont="1" applyFill="1" applyAlignment="1" applyProtection="1">
      <alignment horizontal="centerContinuous"/>
      <protection hidden="1"/>
    </xf>
    <xf numFmtId="0" fontId="4" fillId="2" borderId="7" xfId="1" applyNumberFormat="1" applyFont="1" applyFill="1" applyBorder="1" applyAlignment="1" applyProtection="1">
      <alignment horizontal="center" vertical="center"/>
      <protection hidden="1"/>
    </xf>
    <xf numFmtId="0" fontId="4" fillId="2" borderId="4" xfId="1" applyNumberFormat="1" applyFont="1" applyFill="1" applyBorder="1" applyAlignment="1" applyProtection="1">
      <alignment horizontal="center" vertical="center"/>
      <protection hidden="1"/>
    </xf>
    <xf numFmtId="1" fontId="4" fillId="2" borderId="7" xfId="1" applyNumberFormat="1" applyFont="1" applyFill="1" applyBorder="1" applyAlignment="1" applyProtection="1">
      <alignment horizontal="center" wrapText="1"/>
      <protection hidden="1"/>
    </xf>
    <xf numFmtId="1" fontId="4" fillId="2" borderId="4" xfId="1" applyNumberFormat="1" applyFont="1" applyFill="1" applyBorder="1" applyAlignment="1" applyProtection="1">
      <alignment horizontal="center" wrapText="1"/>
      <protection hidden="1"/>
    </xf>
    <xf numFmtId="1" fontId="4" fillId="2" borderId="2" xfId="1" applyNumberFormat="1" applyFont="1" applyFill="1" applyBorder="1" applyAlignment="1" applyProtection="1">
      <alignment horizontal="center"/>
      <protection hidden="1"/>
    </xf>
    <xf numFmtId="0" fontId="4" fillId="2" borderId="2" xfId="1" applyNumberFormat="1" applyFont="1" applyFill="1" applyBorder="1" applyAlignment="1" applyProtection="1">
      <alignment horizontal="center"/>
      <protection hidden="1"/>
    </xf>
    <xf numFmtId="0" fontId="4" fillId="2" borderId="1" xfId="1" applyNumberFormat="1" applyFont="1" applyFill="1" applyBorder="1" applyAlignment="1" applyProtection="1">
      <alignment horizontal="center"/>
      <protection hidden="1"/>
    </xf>
    <xf numFmtId="0" fontId="4" fillId="2" borderId="8" xfId="1" applyNumberFormat="1" applyFont="1" applyFill="1" applyBorder="1" applyAlignment="1" applyProtection="1">
      <alignment wrapText="1"/>
      <protection hidden="1"/>
    </xf>
    <xf numFmtId="164" fontId="4" fillId="2" borderId="11" xfId="1" applyNumberFormat="1" applyFont="1" applyFill="1" applyBorder="1" applyAlignment="1" applyProtection="1">
      <alignment horizontal="center" wrapText="1"/>
      <protection hidden="1"/>
    </xf>
    <xf numFmtId="167" fontId="4" fillId="2" borderId="12" xfId="1" applyNumberFormat="1" applyFont="1" applyFill="1" applyBorder="1" applyAlignment="1" applyProtection="1">
      <alignment horizontal="center" wrapText="1"/>
      <protection hidden="1"/>
    </xf>
    <xf numFmtId="166" fontId="4" fillId="2" borderId="11" xfId="1" applyNumberFormat="1" applyFont="1" applyFill="1" applyBorder="1" applyAlignment="1" applyProtection="1">
      <alignment horizontal="center"/>
      <protection hidden="1"/>
    </xf>
    <xf numFmtId="1" fontId="4" fillId="2" borderId="11" xfId="1" applyNumberFormat="1" applyFont="1" applyFill="1" applyBorder="1" applyAlignment="1" applyProtection="1">
      <alignment horizontal="center"/>
      <protection hidden="1"/>
    </xf>
    <xf numFmtId="165" fontId="4" fillId="2" borderId="11" xfId="1" applyNumberFormat="1" applyFont="1" applyFill="1" applyBorder="1" applyAlignment="1" applyProtection="1">
      <alignment horizontal="center"/>
      <protection hidden="1"/>
    </xf>
    <xf numFmtId="164" fontId="4" fillId="2" borderId="11" xfId="1" applyNumberFormat="1" applyFont="1" applyFill="1" applyBorder="1" applyAlignment="1" applyProtection="1">
      <alignment horizontal="center"/>
      <protection hidden="1"/>
    </xf>
    <xf numFmtId="168" fontId="4" fillId="2" borderId="15" xfId="1" applyNumberFormat="1" applyFont="1" applyFill="1" applyBorder="1"/>
    <xf numFmtId="0" fontId="2" fillId="2" borderId="13" xfId="1" applyNumberFormat="1" applyFont="1" applyFill="1" applyBorder="1" applyAlignment="1" applyProtection="1">
      <alignment wrapText="1"/>
      <protection hidden="1"/>
    </xf>
    <xf numFmtId="164" fontId="2" fillId="2" borderId="5" xfId="1" applyNumberFormat="1" applyFont="1" applyFill="1" applyBorder="1" applyAlignment="1" applyProtection="1">
      <alignment horizontal="center" wrapText="1"/>
      <protection hidden="1"/>
    </xf>
    <xf numFmtId="167" fontId="2" fillId="2" borderId="5" xfId="1" applyNumberFormat="1" applyFont="1" applyFill="1" applyBorder="1" applyAlignment="1" applyProtection="1">
      <alignment horizontal="center" wrapText="1"/>
      <protection hidden="1"/>
    </xf>
    <xf numFmtId="166" fontId="2" fillId="2" borderId="5" xfId="1" applyNumberFormat="1" applyFont="1" applyFill="1" applyBorder="1" applyAlignment="1" applyProtection="1">
      <alignment horizontal="center"/>
      <protection hidden="1"/>
    </xf>
    <xf numFmtId="1" fontId="2" fillId="2" borderId="5" xfId="1" applyNumberFormat="1" applyFont="1" applyFill="1" applyBorder="1" applyAlignment="1" applyProtection="1">
      <alignment horizontal="center"/>
      <protection hidden="1"/>
    </xf>
    <xf numFmtId="165" fontId="2" fillId="2" borderId="5" xfId="1" applyNumberFormat="1" applyFont="1" applyFill="1" applyBorder="1" applyAlignment="1" applyProtection="1">
      <alignment horizontal="center"/>
      <protection hidden="1"/>
    </xf>
    <xf numFmtId="164" fontId="2" fillId="2" borderId="14" xfId="1" applyNumberFormat="1" applyFont="1" applyFill="1" applyBorder="1" applyAlignment="1" applyProtection="1">
      <alignment horizontal="center"/>
      <protection hidden="1"/>
    </xf>
    <xf numFmtId="168" fontId="2" fillId="2" borderId="5" xfId="1" applyNumberFormat="1" applyFont="1" applyFill="1" applyBorder="1"/>
    <xf numFmtId="164" fontId="2" fillId="2" borderId="14" xfId="1" applyNumberFormat="1" applyFont="1" applyFill="1" applyBorder="1" applyAlignment="1" applyProtection="1">
      <alignment horizontal="center" wrapText="1"/>
      <protection hidden="1"/>
    </xf>
    <xf numFmtId="166" fontId="2" fillId="2" borderId="14" xfId="1" applyNumberFormat="1" applyFont="1" applyFill="1" applyBorder="1" applyAlignment="1" applyProtection="1">
      <alignment horizontal="center"/>
      <protection hidden="1"/>
    </xf>
    <xf numFmtId="1" fontId="2" fillId="2" borderId="14" xfId="1" applyNumberFormat="1" applyFont="1" applyFill="1" applyBorder="1" applyAlignment="1" applyProtection="1">
      <alignment horizontal="center"/>
      <protection hidden="1"/>
    </xf>
    <xf numFmtId="165" fontId="2" fillId="2" borderId="14" xfId="1" applyNumberFormat="1" applyFont="1" applyFill="1" applyBorder="1" applyAlignment="1" applyProtection="1">
      <alignment horizontal="center"/>
      <protection hidden="1"/>
    </xf>
    <xf numFmtId="169" fontId="2" fillId="2" borderId="5" xfId="1" applyNumberFormat="1" applyFont="1" applyFill="1" applyBorder="1" applyAlignment="1" applyProtection="1">
      <alignment horizontal="right"/>
      <protection hidden="1"/>
    </xf>
    <xf numFmtId="0" fontId="4" fillId="2" borderId="13" xfId="1" applyNumberFormat="1" applyFont="1" applyFill="1" applyBorder="1" applyAlignment="1" applyProtection="1">
      <alignment wrapText="1"/>
      <protection hidden="1"/>
    </xf>
    <xf numFmtId="164" fontId="4" fillId="2" borderId="5" xfId="1" applyNumberFormat="1" applyFont="1" applyFill="1" applyBorder="1" applyAlignment="1" applyProtection="1">
      <alignment horizontal="center" wrapText="1"/>
      <protection hidden="1"/>
    </xf>
    <xf numFmtId="167" fontId="4" fillId="2" borderId="5" xfId="1" applyNumberFormat="1" applyFont="1" applyFill="1" applyBorder="1" applyAlignment="1" applyProtection="1">
      <alignment horizontal="center" wrapText="1"/>
      <protection hidden="1"/>
    </xf>
    <xf numFmtId="166" fontId="4" fillId="2" borderId="5" xfId="1" applyNumberFormat="1" applyFont="1" applyFill="1" applyBorder="1" applyAlignment="1" applyProtection="1">
      <alignment horizontal="center"/>
      <protection hidden="1"/>
    </xf>
    <xf numFmtId="1" fontId="4" fillId="2" borderId="5" xfId="1" applyNumberFormat="1" applyFont="1" applyFill="1" applyBorder="1" applyAlignment="1" applyProtection="1">
      <alignment horizontal="center"/>
      <protection hidden="1"/>
    </xf>
    <xf numFmtId="165" fontId="4" fillId="2" borderId="5" xfId="1" applyNumberFormat="1" applyFont="1" applyFill="1" applyBorder="1" applyAlignment="1" applyProtection="1">
      <alignment horizontal="center"/>
      <protection hidden="1"/>
    </xf>
    <xf numFmtId="164" fontId="4" fillId="2" borderId="14" xfId="1" applyNumberFormat="1" applyFont="1" applyFill="1" applyBorder="1" applyAlignment="1" applyProtection="1">
      <alignment horizontal="center"/>
      <protection hidden="1"/>
    </xf>
    <xf numFmtId="168" fontId="4" fillId="2" borderId="5" xfId="1" applyNumberFormat="1" applyFont="1" applyFill="1" applyBorder="1"/>
    <xf numFmtId="0" fontId="7" fillId="2" borderId="0" xfId="0" applyFont="1" applyFill="1" applyAlignment="1">
      <alignment horizontal="justify" vertical="center"/>
    </xf>
    <xf numFmtId="164" fontId="2" fillId="2" borderId="5" xfId="1" applyNumberFormat="1" applyFont="1" applyFill="1" applyBorder="1" applyAlignment="1" applyProtection="1">
      <alignment horizontal="center"/>
      <protection hidden="1"/>
    </xf>
    <xf numFmtId="0" fontId="4" fillId="2" borderId="21" xfId="1" applyNumberFormat="1" applyFont="1" applyFill="1" applyBorder="1" applyAlignment="1" applyProtection="1">
      <alignment wrapText="1"/>
      <protection hidden="1"/>
    </xf>
    <xf numFmtId="164" fontId="4" fillId="2" borderId="22" xfId="1" applyNumberFormat="1" applyFont="1" applyFill="1" applyBorder="1" applyAlignment="1" applyProtection="1">
      <alignment horizontal="center" wrapText="1"/>
      <protection hidden="1"/>
    </xf>
    <xf numFmtId="167" fontId="4" fillId="2" borderId="22" xfId="1" applyNumberFormat="1" applyFont="1" applyFill="1" applyBorder="1" applyAlignment="1" applyProtection="1">
      <alignment horizontal="center" wrapText="1"/>
      <protection hidden="1"/>
    </xf>
    <xf numFmtId="166" fontId="4" fillId="2" borderId="22" xfId="1" applyNumberFormat="1" applyFont="1" applyFill="1" applyBorder="1" applyAlignment="1" applyProtection="1">
      <alignment horizontal="center"/>
      <protection hidden="1"/>
    </xf>
    <xf numFmtId="1" fontId="4" fillId="2" borderId="22" xfId="1" applyNumberFormat="1" applyFont="1" applyFill="1" applyBorder="1" applyAlignment="1" applyProtection="1">
      <alignment horizontal="center"/>
      <protection hidden="1"/>
    </xf>
    <xf numFmtId="165" fontId="4" fillId="2" borderId="22" xfId="1" applyNumberFormat="1" applyFont="1" applyFill="1" applyBorder="1" applyAlignment="1" applyProtection="1">
      <alignment horizontal="center"/>
      <protection hidden="1"/>
    </xf>
    <xf numFmtId="164" fontId="4" fillId="2" borderId="26" xfId="1" applyNumberFormat="1" applyFont="1" applyFill="1" applyBorder="1" applyAlignment="1" applyProtection="1">
      <alignment horizontal="center"/>
      <protection hidden="1"/>
    </xf>
    <xf numFmtId="168" fontId="4" fillId="2" borderId="22" xfId="1" applyNumberFormat="1" applyFont="1" applyFill="1" applyBorder="1"/>
    <xf numFmtId="168" fontId="4" fillId="2" borderId="19" xfId="1" applyNumberFormat="1" applyFont="1" applyFill="1" applyBorder="1"/>
    <xf numFmtId="168" fontId="4" fillId="2" borderId="20" xfId="1" applyNumberFormat="1" applyFont="1" applyFill="1" applyBorder="1"/>
    <xf numFmtId="0" fontId="4" fillId="2" borderId="8" xfId="1" applyNumberFormat="1" applyFont="1" applyFill="1" applyBorder="1" applyAlignment="1" applyProtection="1">
      <alignment horizontal="center"/>
      <protection hidden="1"/>
    </xf>
    <xf numFmtId="0" fontId="4" fillId="2" borderId="9" xfId="1" applyNumberFormat="1" applyFont="1" applyFill="1" applyBorder="1" applyAlignment="1" applyProtection="1">
      <alignment horizontal="center"/>
      <protection hidden="1"/>
    </xf>
    <xf numFmtId="0" fontId="4" fillId="2" borderId="19" xfId="1" applyFont="1" applyFill="1" applyBorder="1" applyAlignment="1">
      <alignment horizontal="center"/>
    </xf>
    <xf numFmtId="0" fontId="4" fillId="2" borderId="20" xfId="1" applyFont="1" applyFill="1" applyBorder="1" applyAlignment="1">
      <alignment horizontal="center"/>
    </xf>
    <xf numFmtId="0" fontId="4" fillId="2" borderId="17" xfId="1" applyNumberFormat="1" applyFont="1" applyFill="1" applyBorder="1" applyAlignment="1" applyProtection="1">
      <alignment wrapText="1"/>
      <protection hidden="1"/>
    </xf>
    <xf numFmtId="166" fontId="4" fillId="2" borderId="16" xfId="1" applyNumberFormat="1" applyFont="1" applyFill="1" applyBorder="1" applyAlignment="1" applyProtection="1">
      <alignment horizontal="center"/>
      <protection hidden="1"/>
    </xf>
    <xf numFmtId="1" fontId="4" fillId="2" borderId="16" xfId="1" applyNumberFormat="1" applyFont="1" applyFill="1" applyBorder="1" applyAlignment="1" applyProtection="1">
      <alignment horizontal="center"/>
      <protection hidden="1"/>
    </xf>
    <xf numFmtId="165" fontId="4" fillId="2" borderId="16" xfId="1" applyNumberFormat="1" applyFont="1" applyFill="1" applyBorder="1" applyAlignment="1" applyProtection="1">
      <alignment horizontal="center"/>
      <protection hidden="1"/>
    </xf>
    <xf numFmtId="164" fontId="4" fillId="2" borderId="15" xfId="1" applyNumberFormat="1" applyFont="1" applyFill="1" applyBorder="1" applyAlignment="1" applyProtection="1">
      <alignment horizontal="center"/>
      <protection hidden="1"/>
    </xf>
    <xf numFmtId="166" fontId="4" fillId="2" borderId="14" xfId="1" applyNumberFormat="1" applyFont="1" applyFill="1" applyBorder="1" applyAlignment="1" applyProtection="1">
      <alignment horizontal="center"/>
      <protection hidden="1"/>
    </xf>
    <xf numFmtId="1" fontId="4" fillId="2" borderId="14" xfId="1" applyNumberFormat="1" applyFont="1" applyFill="1" applyBorder="1" applyAlignment="1" applyProtection="1">
      <alignment horizontal="center"/>
      <protection hidden="1"/>
    </xf>
    <xf numFmtId="165" fontId="4" fillId="2" borderId="14" xfId="1" applyNumberFormat="1" applyFont="1" applyFill="1" applyBorder="1" applyAlignment="1" applyProtection="1">
      <alignment horizontal="center"/>
      <protection hidden="1"/>
    </xf>
    <xf numFmtId="164" fontId="4" fillId="2" borderId="5" xfId="1" applyNumberFormat="1" applyFont="1" applyFill="1" applyBorder="1" applyAlignment="1" applyProtection="1">
      <alignment horizontal="center"/>
      <protection hidden="1"/>
    </xf>
    <xf numFmtId="168" fontId="2" fillId="2" borderId="15" xfId="1" applyNumberFormat="1" applyFont="1" applyFill="1" applyBorder="1"/>
    <xf numFmtId="169" fontId="2" fillId="2" borderId="5" xfId="1" applyNumberFormat="1" applyFont="1" applyFill="1" applyBorder="1" applyAlignment="1" applyProtection="1">
      <protection hidden="1"/>
    </xf>
    <xf numFmtId="0" fontId="2" fillId="2" borderId="5" xfId="1" applyNumberFormat="1" applyFont="1" applyFill="1" applyBorder="1" applyAlignment="1" applyProtection="1">
      <alignment horizontal="center"/>
      <protection hidden="1"/>
    </xf>
    <xf numFmtId="168" fontId="2" fillId="2" borderId="5" xfId="1" applyNumberFormat="1" applyFont="1" applyFill="1" applyBorder="1" applyAlignment="1">
      <alignment horizontal="right"/>
    </xf>
    <xf numFmtId="0" fontId="2" fillId="2" borderId="21" xfId="1" applyNumberFormat="1" applyFont="1" applyFill="1" applyBorder="1" applyAlignment="1" applyProtection="1">
      <alignment wrapText="1"/>
      <protection hidden="1"/>
    </xf>
    <xf numFmtId="166" fontId="2" fillId="2" borderId="22" xfId="1" applyNumberFormat="1" applyFont="1" applyFill="1" applyBorder="1" applyAlignment="1" applyProtection="1">
      <alignment horizontal="center"/>
      <protection hidden="1"/>
    </xf>
    <xf numFmtId="1" fontId="2" fillId="2" borderId="22" xfId="1" applyNumberFormat="1" applyFont="1" applyFill="1" applyBorder="1" applyAlignment="1" applyProtection="1">
      <alignment horizontal="center"/>
      <protection hidden="1"/>
    </xf>
    <xf numFmtId="165" fontId="2" fillId="2" borderId="22" xfId="1" applyNumberFormat="1" applyFont="1" applyFill="1" applyBorder="1" applyAlignment="1" applyProtection="1">
      <alignment horizontal="center"/>
      <protection hidden="1"/>
    </xf>
    <xf numFmtId="164" fontId="2" fillId="2" borderId="22" xfId="1" applyNumberFormat="1" applyFont="1" applyFill="1" applyBorder="1" applyAlignment="1" applyProtection="1">
      <alignment horizontal="center"/>
      <protection hidden="1"/>
    </xf>
    <xf numFmtId="168" fontId="2" fillId="2" borderId="23" xfId="1" applyNumberFormat="1" applyFont="1" applyFill="1" applyBorder="1"/>
    <xf numFmtId="0" fontId="4" fillId="2" borderId="24" xfId="1" applyNumberFormat="1" applyFont="1" applyFill="1" applyBorder="1" applyAlignment="1" applyProtection="1">
      <alignment wrapText="1"/>
      <protection hidden="1"/>
    </xf>
    <xf numFmtId="166" fontId="4" fillId="2" borderId="12" xfId="1" applyNumberFormat="1" applyFont="1" applyFill="1" applyBorder="1" applyAlignment="1" applyProtection="1">
      <alignment horizontal="center"/>
      <protection hidden="1"/>
    </xf>
    <xf numFmtId="1" fontId="4" fillId="2" borderId="12" xfId="1" applyNumberFormat="1" applyFont="1" applyFill="1" applyBorder="1" applyAlignment="1" applyProtection="1">
      <alignment horizontal="center"/>
      <protection hidden="1"/>
    </xf>
    <xf numFmtId="165" fontId="4" fillId="2" borderId="12" xfId="1" applyNumberFormat="1" applyFont="1" applyFill="1" applyBorder="1" applyAlignment="1" applyProtection="1">
      <alignment horizontal="center"/>
      <protection hidden="1"/>
    </xf>
    <xf numFmtId="164" fontId="4" fillId="2" borderId="12" xfId="1" applyNumberFormat="1" applyFont="1" applyFill="1" applyBorder="1" applyAlignment="1" applyProtection="1">
      <alignment horizontal="center"/>
      <protection hidden="1"/>
    </xf>
    <xf numFmtId="168" fontId="4" fillId="2" borderId="18" xfId="1" applyNumberFormat="1" applyFont="1" applyFill="1" applyBorder="1"/>
    <xf numFmtId="168" fontId="4" fillId="2" borderId="12" xfId="1" applyNumberFormat="1" applyFont="1" applyFill="1" applyBorder="1"/>
    <xf numFmtId="168" fontId="4" fillId="2" borderId="25" xfId="1" applyNumberFormat="1" applyFont="1" applyFill="1" applyBorder="1"/>
    <xf numFmtId="0" fontId="1" fillId="2" borderId="3" xfId="1" applyFill="1" applyBorder="1" applyAlignment="1">
      <alignment horizontal="right"/>
    </xf>
    <xf numFmtId="0" fontId="4" fillId="2" borderId="9" xfId="1" applyNumberFormat="1" applyFont="1" applyFill="1" applyBorder="1" applyAlignment="1" applyProtection="1">
      <alignment horizontal="center" vertical="center" wrapText="1" shrinkToFit="1"/>
      <protection hidden="1"/>
    </xf>
    <xf numFmtId="0" fontId="1" fillId="2" borderId="0" xfId="1" applyFill="1" applyAlignment="1">
      <alignment horizontal="right"/>
    </xf>
    <xf numFmtId="0" fontId="1" fillId="2" borderId="0" xfId="1" applyFill="1" applyAlignment="1">
      <alignment horizontal="right" wrapText="1"/>
    </xf>
    <xf numFmtId="0" fontId="6" fillId="2" borderId="0" xfId="1" applyFont="1" applyFill="1" applyAlignment="1">
      <alignment horizontal="right" wrapText="1"/>
    </xf>
    <xf numFmtId="0" fontId="3" fillId="2" borderId="18" xfId="1" applyNumberFormat="1" applyFont="1" applyFill="1" applyBorder="1" applyAlignment="1" applyProtection="1">
      <alignment horizontal="left"/>
      <protection hidden="1"/>
    </xf>
    <xf numFmtId="0" fontId="3" fillId="2" borderId="19" xfId="1" applyNumberFormat="1" applyFont="1" applyFill="1" applyBorder="1" applyAlignment="1" applyProtection="1">
      <alignment horizontal="left"/>
      <protection hidden="1"/>
    </xf>
    <xf numFmtId="0" fontId="3" fillId="2" borderId="27" xfId="1" applyNumberFormat="1" applyFont="1" applyFill="1" applyBorder="1" applyAlignment="1" applyProtection="1">
      <alignment horizontal="left"/>
      <protection hidden="1"/>
    </xf>
    <xf numFmtId="0" fontId="4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9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0" xfId="1" applyNumberFormat="1" applyFont="1" applyFill="1" applyAlignment="1" applyProtection="1">
      <alignment horizontal="center" vertical="center"/>
      <protection hidden="1"/>
    </xf>
    <xf numFmtId="0" fontId="1" fillId="2" borderId="0" xfId="1" applyFont="1" applyFill="1" applyAlignment="1">
      <alignment horizontal="right"/>
    </xf>
    <xf numFmtId="0" fontId="6" fillId="2" borderId="0" xfId="1" applyFont="1" applyFill="1" applyAlignment="1">
      <alignment horizontal="right"/>
    </xf>
    <xf numFmtId="0" fontId="3" fillId="2" borderId="9" xfId="1" applyNumberFormat="1" applyFont="1" applyFill="1" applyBorder="1" applyAlignment="1" applyProtection="1">
      <alignment horizontal="right"/>
      <protection hidden="1"/>
    </xf>
    <xf numFmtId="0" fontId="4" fillId="2" borderId="7" xfId="1" applyNumberFormat="1" applyFont="1" applyFill="1" applyBorder="1" applyAlignment="1" applyProtection="1">
      <alignment horizontal="center" vertical="center"/>
      <protection hidden="1"/>
    </xf>
    <xf numFmtId="0" fontId="4" fillId="2" borderId="10" xfId="1" applyNumberFormat="1" applyFont="1" applyFill="1" applyBorder="1" applyAlignment="1" applyProtection="1">
      <alignment horizontal="center" vertical="center"/>
      <protection hidden="1"/>
    </xf>
    <xf numFmtId="0" fontId="2" fillId="2" borderId="0" xfId="1" applyFont="1" applyFill="1" applyAlignment="1">
      <alignment horizontal="right" vertical="center" wrapText="1"/>
    </xf>
    <xf numFmtId="0" fontId="3" fillId="2" borderId="0" xfId="1" applyNumberFormat="1" applyFont="1" applyFill="1" applyAlignment="1" applyProtection="1">
      <alignment horizont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26"/>
  <sheetViews>
    <sheetView showGridLines="0" view="pageBreakPreview" zoomScaleNormal="100" zoomScaleSheetLayoutView="100" workbookViewId="0">
      <selection activeCell="A7" sqref="A7:N7"/>
    </sheetView>
  </sheetViews>
  <sheetFormatPr defaultColWidth="9.140625" defaultRowHeight="12.75" x14ac:dyDescent="0.2"/>
  <cols>
    <col min="1" max="1" width="46.85546875" style="2" customWidth="1"/>
    <col min="2" max="2" width="6.28515625" style="2" customWidth="1"/>
    <col min="3" max="3" width="10.28515625" style="2" customWidth="1"/>
    <col min="4" max="4" width="4.140625" style="2" customWidth="1"/>
    <col min="5" max="6" width="3.42578125" style="2" customWidth="1"/>
    <col min="7" max="7" width="7.7109375" style="2" customWidth="1"/>
    <col min="8" max="8" width="9.85546875" style="2" customWidth="1"/>
    <col min="9" max="9" width="11.85546875" style="2" hidden="1" customWidth="1"/>
    <col min="10" max="10" width="13" style="2" hidden="1" customWidth="1"/>
    <col min="11" max="11" width="11.85546875" style="2" hidden="1" customWidth="1"/>
    <col min="12" max="12" width="13" style="2" hidden="1" customWidth="1"/>
    <col min="13" max="13" width="11.5703125" style="2" customWidth="1"/>
    <col min="14" max="14" width="12" style="2" customWidth="1"/>
    <col min="15" max="226" width="9.140625" style="2" customWidth="1"/>
    <col min="227" max="16384" width="9.140625" style="2"/>
  </cols>
  <sheetData>
    <row r="1" spans="1:14" ht="18.75" customHeight="1" x14ac:dyDescent="0.2">
      <c r="M1" s="89" t="s">
        <v>335</v>
      </c>
      <c r="N1" s="89"/>
    </row>
    <row r="2" spans="1:14" ht="44.25" customHeight="1" x14ac:dyDescent="0.2">
      <c r="H2" s="90" t="s">
        <v>336</v>
      </c>
      <c r="I2" s="90"/>
      <c r="J2" s="90"/>
      <c r="K2" s="90"/>
      <c r="L2" s="90"/>
      <c r="M2" s="90"/>
      <c r="N2" s="90"/>
    </row>
    <row r="3" spans="1:14" ht="22.5" customHeight="1" x14ac:dyDescent="0.2">
      <c r="G3" s="3"/>
      <c r="H3" s="4"/>
      <c r="I3" s="101"/>
      <c r="J3" s="101"/>
      <c r="K3" s="100" t="s">
        <v>333</v>
      </c>
      <c r="L3" s="100"/>
      <c r="M3" s="100"/>
      <c r="N3" s="100"/>
    </row>
    <row r="4" spans="1:14" ht="39.75" customHeight="1" x14ac:dyDescent="0.2">
      <c r="G4" s="3"/>
      <c r="H4" s="91" t="s">
        <v>330</v>
      </c>
      <c r="I4" s="91"/>
      <c r="J4" s="91"/>
      <c r="K4" s="91"/>
      <c r="L4" s="91"/>
      <c r="M4" s="91"/>
      <c r="N4" s="91"/>
    </row>
    <row r="5" spans="1:14" ht="4.5" hidden="1" customHeight="1" x14ac:dyDescent="0.2">
      <c r="A5" s="5"/>
      <c r="B5" s="5"/>
      <c r="C5" s="5"/>
      <c r="D5" s="5"/>
      <c r="E5" s="5"/>
      <c r="F5" s="5"/>
      <c r="G5" s="5"/>
      <c r="H5" s="6"/>
    </row>
    <row r="6" spans="1:14" ht="14.25" customHeight="1" x14ac:dyDescent="0.2">
      <c r="A6" s="5"/>
      <c r="B6" s="5"/>
      <c r="C6" s="5"/>
      <c r="D6" s="5"/>
      <c r="E6" s="5"/>
      <c r="F6" s="5"/>
      <c r="G6" s="5"/>
      <c r="H6" s="6"/>
    </row>
    <row r="7" spans="1:14" ht="16.5" customHeight="1" x14ac:dyDescent="0.2">
      <c r="A7" s="99" t="s">
        <v>266</v>
      </c>
      <c r="B7" s="99"/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</row>
    <row r="8" spans="1:14" ht="2.25" hidden="1" customHeight="1" x14ac:dyDescent="0.2">
      <c r="A8" s="7"/>
      <c r="B8" s="7"/>
      <c r="C8" s="7"/>
      <c r="D8" s="7"/>
      <c r="E8" s="7"/>
      <c r="F8" s="7"/>
      <c r="G8" s="7"/>
      <c r="H8" s="7"/>
    </row>
    <row r="9" spans="1:14" ht="22.5" customHeight="1" thickBot="1" x14ac:dyDescent="0.25">
      <c r="A9" s="7"/>
      <c r="B9" s="7"/>
      <c r="C9" s="7"/>
      <c r="D9" s="7"/>
      <c r="E9" s="7"/>
      <c r="F9" s="7"/>
      <c r="G9" s="7"/>
      <c r="H9" s="7"/>
      <c r="I9" s="87"/>
      <c r="J9" s="87"/>
      <c r="K9" s="87"/>
      <c r="L9" s="87"/>
      <c r="M9" s="87" t="s">
        <v>267</v>
      </c>
      <c r="N9" s="87"/>
    </row>
    <row r="10" spans="1:14" ht="25.15" customHeight="1" thickBot="1" x14ac:dyDescent="0.25">
      <c r="A10" s="95" t="s">
        <v>255</v>
      </c>
      <c r="B10" s="95" t="s">
        <v>254</v>
      </c>
      <c r="C10" s="97" t="s">
        <v>253</v>
      </c>
      <c r="D10" s="97" t="s">
        <v>252</v>
      </c>
      <c r="E10" s="97"/>
      <c r="F10" s="97"/>
      <c r="G10" s="95"/>
      <c r="H10" s="95" t="s">
        <v>251</v>
      </c>
      <c r="I10" s="88" t="s">
        <v>324</v>
      </c>
      <c r="J10" s="88"/>
      <c r="K10" s="88" t="s">
        <v>325</v>
      </c>
      <c r="L10" s="88"/>
      <c r="M10" s="88" t="s">
        <v>250</v>
      </c>
      <c r="N10" s="88"/>
    </row>
    <row r="11" spans="1:14" ht="26.45" customHeight="1" thickBot="1" x14ac:dyDescent="0.25">
      <c r="A11" s="96"/>
      <c r="B11" s="96"/>
      <c r="C11" s="98"/>
      <c r="D11" s="97"/>
      <c r="E11" s="97"/>
      <c r="F11" s="97"/>
      <c r="G11" s="95"/>
      <c r="H11" s="95"/>
      <c r="I11" s="8" t="s">
        <v>249</v>
      </c>
      <c r="J11" s="9" t="s">
        <v>265</v>
      </c>
      <c r="K11" s="8" t="s">
        <v>249</v>
      </c>
      <c r="L11" s="9" t="s">
        <v>265</v>
      </c>
      <c r="M11" s="8" t="s">
        <v>249</v>
      </c>
      <c r="N11" s="9" t="s">
        <v>265</v>
      </c>
    </row>
    <row r="12" spans="1:14" ht="13.5" thickBot="1" x14ac:dyDescent="0.25">
      <c r="A12" s="10">
        <v>1</v>
      </c>
      <c r="B12" s="10">
        <v>2</v>
      </c>
      <c r="C12" s="11">
        <v>3</v>
      </c>
      <c r="D12" s="12">
        <v>4</v>
      </c>
      <c r="E12" s="12">
        <v>5</v>
      </c>
      <c r="F12" s="12">
        <v>6</v>
      </c>
      <c r="G12" s="12">
        <v>7</v>
      </c>
      <c r="H12" s="12">
        <v>8</v>
      </c>
      <c r="I12" s="13">
        <v>9</v>
      </c>
      <c r="J12" s="14">
        <v>10</v>
      </c>
      <c r="K12" s="13">
        <v>11</v>
      </c>
      <c r="L12" s="14">
        <v>12</v>
      </c>
      <c r="M12" s="13">
        <v>9</v>
      </c>
      <c r="N12" s="14">
        <v>10</v>
      </c>
    </row>
    <row r="13" spans="1:14" ht="45" x14ac:dyDescent="0.2">
      <c r="A13" s="15" t="s">
        <v>248</v>
      </c>
      <c r="B13" s="16">
        <v>24</v>
      </c>
      <c r="C13" s="17" t="s">
        <v>7</v>
      </c>
      <c r="D13" s="18" t="s">
        <v>7</v>
      </c>
      <c r="E13" s="19" t="s">
        <v>7</v>
      </c>
      <c r="F13" s="18" t="s">
        <v>7</v>
      </c>
      <c r="G13" s="20" t="s">
        <v>7</v>
      </c>
      <c r="H13" s="21" t="s">
        <v>7</v>
      </c>
      <c r="I13" s="22">
        <f>I14+I29++I77+I102+I108</f>
        <v>138791.6</v>
      </c>
      <c r="J13" s="22">
        <f>J14++J29+J77+J102+J108</f>
        <v>124141.6</v>
      </c>
      <c r="K13" s="22">
        <f>K14+K29</f>
        <v>2056.4609999999998</v>
      </c>
      <c r="L13" s="22">
        <f>L14+L29</f>
        <v>2138.6750000000002</v>
      </c>
      <c r="M13" s="22">
        <f>I13+K13</f>
        <v>140848.06100000002</v>
      </c>
      <c r="N13" s="22">
        <f>J13+L13</f>
        <v>126280.27500000001</v>
      </c>
    </row>
    <row r="14" spans="1:14" x14ac:dyDescent="0.2">
      <c r="A14" s="23" t="s">
        <v>27</v>
      </c>
      <c r="B14" s="24">
        <v>24</v>
      </c>
      <c r="C14" s="25">
        <v>100</v>
      </c>
      <c r="D14" s="26" t="s">
        <v>7</v>
      </c>
      <c r="E14" s="27" t="s">
        <v>7</v>
      </c>
      <c r="F14" s="26" t="s">
        <v>7</v>
      </c>
      <c r="G14" s="28" t="s">
        <v>7</v>
      </c>
      <c r="H14" s="29" t="s">
        <v>7</v>
      </c>
      <c r="I14" s="30">
        <f>I15+I20</f>
        <v>9779.2000000000007</v>
      </c>
      <c r="J14" s="30">
        <f>J15+J20</f>
        <v>9779.2000000000007</v>
      </c>
      <c r="K14" s="30"/>
      <c r="L14" s="30"/>
      <c r="M14" s="30">
        <f t="shared" ref="M14:M82" si="0">I14+K14</f>
        <v>9779.2000000000007</v>
      </c>
      <c r="N14" s="30">
        <f t="shared" ref="N14:N82" si="1">J14+L14</f>
        <v>9779.2000000000007</v>
      </c>
    </row>
    <row r="15" spans="1:14" ht="33.75" x14ac:dyDescent="0.2">
      <c r="A15" s="23" t="s">
        <v>92</v>
      </c>
      <c r="B15" s="24">
        <v>24</v>
      </c>
      <c r="C15" s="25">
        <v>104</v>
      </c>
      <c r="D15" s="26" t="s">
        <v>7</v>
      </c>
      <c r="E15" s="27" t="s">
        <v>7</v>
      </c>
      <c r="F15" s="26" t="s">
        <v>7</v>
      </c>
      <c r="G15" s="28" t="s">
        <v>7</v>
      </c>
      <c r="H15" s="29" t="s">
        <v>7</v>
      </c>
      <c r="I15" s="30">
        <f t="shared" ref="I15:J18" si="2">I16</f>
        <v>5</v>
      </c>
      <c r="J15" s="30">
        <f t="shared" si="2"/>
        <v>5</v>
      </c>
      <c r="K15" s="30"/>
      <c r="L15" s="30"/>
      <c r="M15" s="30">
        <f t="shared" si="0"/>
        <v>5</v>
      </c>
      <c r="N15" s="30">
        <f t="shared" si="1"/>
        <v>5</v>
      </c>
    </row>
    <row r="16" spans="1:14" ht="56.25" x14ac:dyDescent="0.2">
      <c r="A16" s="23" t="s">
        <v>302</v>
      </c>
      <c r="B16" s="24">
        <v>24</v>
      </c>
      <c r="C16" s="25">
        <v>104</v>
      </c>
      <c r="D16" s="26" t="s">
        <v>175</v>
      </c>
      <c r="E16" s="27" t="s">
        <v>3</v>
      </c>
      <c r="F16" s="26" t="s">
        <v>2</v>
      </c>
      <c r="G16" s="28" t="s">
        <v>9</v>
      </c>
      <c r="H16" s="29" t="s">
        <v>7</v>
      </c>
      <c r="I16" s="30">
        <f t="shared" si="2"/>
        <v>5</v>
      </c>
      <c r="J16" s="30">
        <f t="shared" si="2"/>
        <v>5</v>
      </c>
      <c r="K16" s="30"/>
      <c r="L16" s="30"/>
      <c r="M16" s="30">
        <f t="shared" si="0"/>
        <v>5</v>
      </c>
      <c r="N16" s="30">
        <f t="shared" si="1"/>
        <v>5</v>
      </c>
    </row>
    <row r="17" spans="1:14" ht="45" x14ac:dyDescent="0.2">
      <c r="A17" s="23" t="s">
        <v>247</v>
      </c>
      <c r="B17" s="24">
        <v>24</v>
      </c>
      <c r="C17" s="25">
        <v>104</v>
      </c>
      <c r="D17" s="26" t="s">
        <v>175</v>
      </c>
      <c r="E17" s="27" t="s">
        <v>3</v>
      </c>
      <c r="F17" s="26" t="s">
        <v>2</v>
      </c>
      <c r="G17" s="28">
        <v>78690</v>
      </c>
      <c r="H17" s="29" t="s">
        <v>7</v>
      </c>
      <c r="I17" s="30">
        <f t="shared" si="2"/>
        <v>5</v>
      </c>
      <c r="J17" s="30">
        <f t="shared" si="2"/>
        <v>5</v>
      </c>
      <c r="K17" s="30"/>
      <c r="L17" s="30"/>
      <c r="M17" s="30">
        <f t="shared" si="0"/>
        <v>5</v>
      </c>
      <c r="N17" s="30">
        <f t="shared" si="1"/>
        <v>5</v>
      </c>
    </row>
    <row r="18" spans="1:14" ht="22.5" x14ac:dyDescent="0.2">
      <c r="A18" s="23" t="s">
        <v>14</v>
      </c>
      <c r="B18" s="24">
        <v>24</v>
      </c>
      <c r="C18" s="25">
        <v>104</v>
      </c>
      <c r="D18" s="26" t="s">
        <v>175</v>
      </c>
      <c r="E18" s="27" t="s">
        <v>3</v>
      </c>
      <c r="F18" s="26" t="s">
        <v>2</v>
      </c>
      <c r="G18" s="28" t="s">
        <v>246</v>
      </c>
      <c r="H18" s="29">
        <v>200</v>
      </c>
      <c r="I18" s="30">
        <f t="shared" si="2"/>
        <v>5</v>
      </c>
      <c r="J18" s="30">
        <f t="shared" si="2"/>
        <v>5</v>
      </c>
      <c r="K18" s="30"/>
      <c r="L18" s="30"/>
      <c r="M18" s="30">
        <f t="shared" si="0"/>
        <v>5</v>
      </c>
      <c r="N18" s="30">
        <f t="shared" si="1"/>
        <v>5</v>
      </c>
    </row>
    <row r="19" spans="1:14" ht="22.5" x14ac:dyDescent="0.2">
      <c r="A19" s="23" t="s">
        <v>13</v>
      </c>
      <c r="B19" s="24">
        <v>24</v>
      </c>
      <c r="C19" s="25">
        <v>104</v>
      </c>
      <c r="D19" s="26" t="s">
        <v>175</v>
      </c>
      <c r="E19" s="27" t="s">
        <v>3</v>
      </c>
      <c r="F19" s="26" t="s">
        <v>2</v>
      </c>
      <c r="G19" s="28" t="s">
        <v>246</v>
      </c>
      <c r="H19" s="29">
        <v>240</v>
      </c>
      <c r="I19" s="30">
        <v>5</v>
      </c>
      <c r="J19" s="30">
        <v>5</v>
      </c>
      <c r="K19" s="30"/>
      <c r="L19" s="30"/>
      <c r="M19" s="30">
        <f t="shared" si="0"/>
        <v>5</v>
      </c>
      <c r="N19" s="30">
        <f t="shared" si="1"/>
        <v>5</v>
      </c>
    </row>
    <row r="20" spans="1:14" x14ac:dyDescent="0.2">
      <c r="A20" s="23" t="s">
        <v>86</v>
      </c>
      <c r="B20" s="24">
        <v>24</v>
      </c>
      <c r="C20" s="25">
        <v>113</v>
      </c>
      <c r="D20" s="26" t="s">
        <v>7</v>
      </c>
      <c r="E20" s="27" t="s">
        <v>7</v>
      </c>
      <c r="F20" s="26" t="s">
        <v>7</v>
      </c>
      <c r="G20" s="28" t="s">
        <v>7</v>
      </c>
      <c r="H20" s="29" t="s">
        <v>7</v>
      </c>
      <c r="I20" s="30">
        <f>I21+I25</f>
        <v>9774.2000000000007</v>
      </c>
      <c r="J20" s="30">
        <f>J21+J25</f>
        <v>9774.2000000000007</v>
      </c>
      <c r="K20" s="30"/>
      <c r="L20" s="30"/>
      <c r="M20" s="30">
        <f t="shared" si="0"/>
        <v>9774.2000000000007</v>
      </c>
      <c r="N20" s="30">
        <f t="shared" si="1"/>
        <v>9774.2000000000007</v>
      </c>
    </row>
    <row r="21" spans="1:14" ht="56.25" x14ac:dyDescent="0.2">
      <c r="A21" s="23" t="s">
        <v>302</v>
      </c>
      <c r="B21" s="24">
        <v>24</v>
      </c>
      <c r="C21" s="25">
        <v>113</v>
      </c>
      <c r="D21" s="26" t="s">
        <v>175</v>
      </c>
      <c r="E21" s="27" t="s">
        <v>3</v>
      </c>
      <c r="F21" s="26" t="s">
        <v>2</v>
      </c>
      <c r="G21" s="28" t="s">
        <v>9</v>
      </c>
      <c r="H21" s="29" t="s">
        <v>7</v>
      </c>
      <c r="I21" s="30">
        <f t="shared" ref="I21:J23" si="3">I22</f>
        <v>9514.2000000000007</v>
      </c>
      <c r="J21" s="30">
        <f t="shared" si="3"/>
        <v>9514.2000000000007</v>
      </c>
      <c r="K21" s="30"/>
      <c r="L21" s="30"/>
      <c r="M21" s="30">
        <f t="shared" si="0"/>
        <v>9514.2000000000007</v>
      </c>
      <c r="N21" s="30">
        <f t="shared" si="1"/>
        <v>9514.2000000000007</v>
      </c>
    </row>
    <row r="22" spans="1:14" x14ac:dyDescent="0.2">
      <c r="A22" s="23" t="s">
        <v>245</v>
      </c>
      <c r="B22" s="24">
        <v>24</v>
      </c>
      <c r="C22" s="25">
        <v>113</v>
      </c>
      <c r="D22" s="26" t="s">
        <v>175</v>
      </c>
      <c r="E22" s="27" t="s">
        <v>3</v>
      </c>
      <c r="F22" s="26" t="s">
        <v>2</v>
      </c>
      <c r="G22" s="28" t="s">
        <v>244</v>
      </c>
      <c r="H22" s="29" t="s">
        <v>7</v>
      </c>
      <c r="I22" s="30">
        <f t="shared" si="3"/>
        <v>9514.2000000000007</v>
      </c>
      <c r="J22" s="30">
        <f t="shared" si="3"/>
        <v>9514.2000000000007</v>
      </c>
      <c r="K22" s="30"/>
      <c r="L22" s="30"/>
      <c r="M22" s="30">
        <f t="shared" si="0"/>
        <v>9514.2000000000007</v>
      </c>
      <c r="N22" s="30">
        <f t="shared" si="1"/>
        <v>9514.2000000000007</v>
      </c>
    </row>
    <row r="23" spans="1:14" ht="22.5" x14ac:dyDescent="0.2">
      <c r="A23" s="23" t="s">
        <v>14</v>
      </c>
      <c r="B23" s="24">
        <v>24</v>
      </c>
      <c r="C23" s="25">
        <v>113</v>
      </c>
      <c r="D23" s="26" t="s">
        <v>175</v>
      </c>
      <c r="E23" s="27" t="s">
        <v>3</v>
      </c>
      <c r="F23" s="26" t="s">
        <v>2</v>
      </c>
      <c r="G23" s="28" t="s">
        <v>244</v>
      </c>
      <c r="H23" s="29">
        <v>200</v>
      </c>
      <c r="I23" s="30">
        <f t="shared" si="3"/>
        <v>9514.2000000000007</v>
      </c>
      <c r="J23" s="30">
        <f t="shared" si="3"/>
        <v>9514.2000000000007</v>
      </c>
      <c r="K23" s="30"/>
      <c r="L23" s="30"/>
      <c r="M23" s="30">
        <f t="shared" si="0"/>
        <v>9514.2000000000007</v>
      </c>
      <c r="N23" s="30">
        <f t="shared" si="1"/>
        <v>9514.2000000000007</v>
      </c>
    </row>
    <row r="24" spans="1:14" ht="22.5" x14ac:dyDescent="0.2">
      <c r="A24" s="23" t="s">
        <v>13</v>
      </c>
      <c r="B24" s="24">
        <v>24</v>
      </c>
      <c r="C24" s="25">
        <v>113</v>
      </c>
      <c r="D24" s="26" t="s">
        <v>175</v>
      </c>
      <c r="E24" s="27" t="s">
        <v>3</v>
      </c>
      <c r="F24" s="26" t="s">
        <v>2</v>
      </c>
      <c r="G24" s="28" t="s">
        <v>244</v>
      </c>
      <c r="H24" s="29">
        <v>240</v>
      </c>
      <c r="I24" s="30">
        <v>9514.2000000000007</v>
      </c>
      <c r="J24" s="30">
        <v>9514.2000000000007</v>
      </c>
      <c r="K24" s="30"/>
      <c r="L24" s="30"/>
      <c r="M24" s="30">
        <f t="shared" si="0"/>
        <v>9514.2000000000007</v>
      </c>
      <c r="N24" s="30">
        <f t="shared" si="1"/>
        <v>9514.2000000000007</v>
      </c>
    </row>
    <row r="25" spans="1:14" ht="45" x14ac:dyDescent="0.2">
      <c r="A25" s="23" t="s">
        <v>300</v>
      </c>
      <c r="B25" s="24">
        <v>24</v>
      </c>
      <c r="C25" s="25">
        <v>113</v>
      </c>
      <c r="D25" s="26" t="s">
        <v>34</v>
      </c>
      <c r="E25" s="27" t="s">
        <v>3</v>
      </c>
      <c r="F25" s="26" t="s">
        <v>2</v>
      </c>
      <c r="G25" s="28" t="s">
        <v>9</v>
      </c>
      <c r="H25" s="29" t="s">
        <v>7</v>
      </c>
      <c r="I25" s="30">
        <f t="shared" ref="I25:J27" si="4">I26</f>
        <v>260</v>
      </c>
      <c r="J25" s="30">
        <f t="shared" si="4"/>
        <v>260</v>
      </c>
      <c r="K25" s="30"/>
      <c r="L25" s="30"/>
      <c r="M25" s="30">
        <f t="shared" si="0"/>
        <v>260</v>
      </c>
      <c r="N25" s="30">
        <f t="shared" si="1"/>
        <v>260</v>
      </c>
    </row>
    <row r="26" spans="1:14" ht="22.5" x14ac:dyDescent="0.2">
      <c r="A26" s="23" t="s">
        <v>81</v>
      </c>
      <c r="B26" s="24">
        <v>24</v>
      </c>
      <c r="C26" s="25">
        <v>113</v>
      </c>
      <c r="D26" s="26" t="s">
        <v>34</v>
      </c>
      <c r="E26" s="27" t="s">
        <v>3</v>
      </c>
      <c r="F26" s="26" t="s">
        <v>2</v>
      </c>
      <c r="G26" s="28" t="s">
        <v>80</v>
      </c>
      <c r="H26" s="29" t="s">
        <v>7</v>
      </c>
      <c r="I26" s="30">
        <f t="shared" si="4"/>
        <v>260</v>
      </c>
      <c r="J26" s="30">
        <f t="shared" si="4"/>
        <v>260</v>
      </c>
      <c r="K26" s="30"/>
      <c r="L26" s="30"/>
      <c r="M26" s="30">
        <f t="shared" si="0"/>
        <v>260</v>
      </c>
      <c r="N26" s="30">
        <f t="shared" si="1"/>
        <v>260</v>
      </c>
    </row>
    <row r="27" spans="1:14" ht="22.5" x14ac:dyDescent="0.2">
      <c r="A27" s="23" t="s">
        <v>14</v>
      </c>
      <c r="B27" s="24">
        <v>24</v>
      </c>
      <c r="C27" s="25">
        <v>113</v>
      </c>
      <c r="D27" s="26" t="s">
        <v>34</v>
      </c>
      <c r="E27" s="27" t="s">
        <v>3</v>
      </c>
      <c r="F27" s="26" t="s">
        <v>2</v>
      </c>
      <c r="G27" s="28" t="s">
        <v>80</v>
      </c>
      <c r="H27" s="29">
        <v>200</v>
      </c>
      <c r="I27" s="30">
        <f t="shared" si="4"/>
        <v>260</v>
      </c>
      <c r="J27" s="30">
        <f t="shared" si="4"/>
        <v>260</v>
      </c>
      <c r="K27" s="30"/>
      <c r="L27" s="30"/>
      <c r="M27" s="30">
        <f t="shared" si="0"/>
        <v>260</v>
      </c>
      <c r="N27" s="30">
        <f t="shared" si="1"/>
        <v>260</v>
      </c>
    </row>
    <row r="28" spans="1:14" ht="22.5" x14ac:dyDescent="0.2">
      <c r="A28" s="23" t="s">
        <v>13</v>
      </c>
      <c r="B28" s="24">
        <v>24</v>
      </c>
      <c r="C28" s="25">
        <v>113</v>
      </c>
      <c r="D28" s="26" t="s">
        <v>34</v>
      </c>
      <c r="E28" s="27" t="s">
        <v>3</v>
      </c>
      <c r="F28" s="26" t="s">
        <v>2</v>
      </c>
      <c r="G28" s="28" t="s">
        <v>80</v>
      </c>
      <c r="H28" s="29">
        <v>240</v>
      </c>
      <c r="I28" s="30">
        <v>260</v>
      </c>
      <c r="J28" s="30">
        <v>260</v>
      </c>
      <c r="K28" s="30"/>
      <c r="L28" s="30"/>
      <c r="M28" s="30">
        <f t="shared" si="0"/>
        <v>260</v>
      </c>
      <c r="N28" s="30">
        <f t="shared" si="1"/>
        <v>260</v>
      </c>
    </row>
    <row r="29" spans="1:14" x14ac:dyDescent="0.2">
      <c r="A29" s="23" t="s">
        <v>119</v>
      </c>
      <c r="B29" s="24">
        <v>24</v>
      </c>
      <c r="C29" s="25">
        <v>400</v>
      </c>
      <c r="D29" s="26" t="s">
        <v>7</v>
      </c>
      <c r="E29" s="27" t="s">
        <v>7</v>
      </c>
      <c r="F29" s="26" t="s">
        <v>7</v>
      </c>
      <c r="G29" s="28" t="s">
        <v>7</v>
      </c>
      <c r="H29" s="29" t="s">
        <v>7</v>
      </c>
      <c r="I29" s="30">
        <f>I30+I40+I57</f>
        <v>32250.6</v>
      </c>
      <c r="J29" s="30">
        <f>J30+J40+J57</f>
        <v>33713.1</v>
      </c>
      <c r="K29" s="30">
        <f>K30+K35+K40+K57</f>
        <v>2056.4609999999998</v>
      </c>
      <c r="L29" s="30">
        <f>L30+L35+L40+L57</f>
        <v>2138.6750000000002</v>
      </c>
      <c r="M29" s="30">
        <f t="shared" si="0"/>
        <v>34307.061000000002</v>
      </c>
      <c r="N29" s="30">
        <f t="shared" si="1"/>
        <v>35851.775000000001</v>
      </c>
    </row>
    <row r="30" spans="1:14" x14ac:dyDescent="0.2">
      <c r="A30" s="23" t="s">
        <v>243</v>
      </c>
      <c r="B30" s="24">
        <v>24</v>
      </c>
      <c r="C30" s="25">
        <v>406</v>
      </c>
      <c r="D30" s="26" t="s">
        <v>7</v>
      </c>
      <c r="E30" s="27" t="s">
        <v>7</v>
      </c>
      <c r="F30" s="26" t="s">
        <v>7</v>
      </c>
      <c r="G30" s="28" t="s">
        <v>7</v>
      </c>
      <c r="H30" s="29" t="s">
        <v>7</v>
      </c>
      <c r="I30" s="30">
        <f t="shared" ref="I30:J33" si="5">I31</f>
        <v>1682.1</v>
      </c>
      <c r="J30" s="30">
        <f t="shared" si="5"/>
        <v>3064</v>
      </c>
      <c r="K30" s="30"/>
      <c r="L30" s="30"/>
      <c r="M30" s="30">
        <f t="shared" si="0"/>
        <v>1682.1</v>
      </c>
      <c r="N30" s="30">
        <f t="shared" si="1"/>
        <v>3064</v>
      </c>
    </row>
    <row r="31" spans="1:14" ht="33.75" x14ac:dyDescent="0.2">
      <c r="A31" s="23" t="s">
        <v>291</v>
      </c>
      <c r="B31" s="24">
        <v>24</v>
      </c>
      <c r="C31" s="25">
        <v>406</v>
      </c>
      <c r="D31" s="26" t="s">
        <v>237</v>
      </c>
      <c r="E31" s="27" t="s">
        <v>3</v>
      </c>
      <c r="F31" s="26" t="s">
        <v>2</v>
      </c>
      <c r="G31" s="28" t="s">
        <v>9</v>
      </c>
      <c r="H31" s="29" t="s">
        <v>7</v>
      </c>
      <c r="I31" s="30">
        <f t="shared" si="5"/>
        <v>1682.1</v>
      </c>
      <c r="J31" s="30">
        <f t="shared" si="5"/>
        <v>3064</v>
      </c>
      <c r="K31" s="30"/>
      <c r="L31" s="30"/>
      <c r="M31" s="30">
        <f t="shared" si="0"/>
        <v>1682.1</v>
      </c>
      <c r="N31" s="30">
        <f t="shared" si="1"/>
        <v>3064</v>
      </c>
    </row>
    <row r="32" spans="1:14" ht="56.25" x14ac:dyDescent="0.2">
      <c r="A32" s="23" t="s">
        <v>295</v>
      </c>
      <c r="B32" s="24">
        <v>24</v>
      </c>
      <c r="C32" s="25">
        <v>406</v>
      </c>
      <c r="D32" s="26" t="s">
        <v>237</v>
      </c>
      <c r="E32" s="27" t="s">
        <v>3</v>
      </c>
      <c r="F32" s="26" t="s">
        <v>2</v>
      </c>
      <c r="G32" s="28" t="s">
        <v>236</v>
      </c>
      <c r="H32" s="29" t="s">
        <v>7</v>
      </c>
      <c r="I32" s="30">
        <f t="shared" si="5"/>
        <v>1682.1</v>
      </c>
      <c r="J32" s="30">
        <f t="shared" si="5"/>
        <v>3064</v>
      </c>
      <c r="K32" s="30"/>
      <c r="L32" s="30"/>
      <c r="M32" s="30">
        <f t="shared" si="0"/>
        <v>1682.1</v>
      </c>
      <c r="N32" s="30">
        <f t="shared" si="1"/>
        <v>3064</v>
      </c>
    </row>
    <row r="33" spans="1:14" x14ac:dyDescent="0.2">
      <c r="A33" s="23" t="s">
        <v>65</v>
      </c>
      <c r="B33" s="24">
        <v>24</v>
      </c>
      <c r="C33" s="25">
        <v>406</v>
      </c>
      <c r="D33" s="26" t="s">
        <v>237</v>
      </c>
      <c r="E33" s="27" t="s">
        <v>3</v>
      </c>
      <c r="F33" s="26" t="s">
        <v>2</v>
      </c>
      <c r="G33" s="28" t="s">
        <v>236</v>
      </c>
      <c r="H33" s="29">
        <v>500</v>
      </c>
      <c r="I33" s="30">
        <f t="shared" si="5"/>
        <v>1682.1</v>
      </c>
      <c r="J33" s="30">
        <f t="shared" si="5"/>
        <v>3064</v>
      </c>
      <c r="K33" s="30"/>
      <c r="L33" s="30"/>
      <c r="M33" s="30">
        <f t="shared" si="0"/>
        <v>1682.1</v>
      </c>
      <c r="N33" s="30">
        <f t="shared" si="1"/>
        <v>3064</v>
      </c>
    </row>
    <row r="34" spans="1:14" x14ac:dyDescent="0.2">
      <c r="A34" s="23" t="s">
        <v>64</v>
      </c>
      <c r="B34" s="24">
        <v>24</v>
      </c>
      <c r="C34" s="25">
        <v>406</v>
      </c>
      <c r="D34" s="26" t="s">
        <v>237</v>
      </c>
      <c r="E34" s="27" t="s">
        <v>3</v>
      </c>
      <c r="F34" s="26" t="s">
        <v>2</v>
      </c>
      <c r="G34" s="28" t="s">
        <v>236</v>
      </c>
      <c r="H34" s="29">
        <v>540</v>
      </c>
      <c r="I34" s="30">
        <v>1682.1</v>
      </c>
      <c r="J34" s="30">
        <v>3064</v>
      </c>
      <c r="K34" s="30"/>
      <c r="L34" s="30"/>
      <c r="M34" s="30">
        <f t="shared" si="0"/>
        <v>1682.1</v>
      </c>
      <c r="N34" s="30">
        <f t="shared" si="1"/>
        <v>3064</v>
      </c>
    </row>
    <row r="35" spans="1:14" x14ac:dyDescent="0.2">
      <c r="A35" s="1" t="s">
        <v>328</v>
      </c>
      <c r="B35" s="31">
        <v>24</v>
      </c>
      <c r="C35" s="25">
        <v>408</v>
      </c>
      <c r="D35" s="32"/>
      <c r="E35" s="33"/>
      <c r="F35" s="32"/>
      <c r="G35" s="34"/>
      <c r="H35" s="29"/>
      <c r="I35" s="30"/>
      <c r="J35" s="30"/>
      <c r="K35" s="30">
        <f t="shared" ref="K35:L38" si="6">K36</f>
        <v>2056.4609999999998</v>
      </c>
      <c r="L35" s="30">
        <f t="shared" si="6"/>
        <v>2138.6750000000002</v>
      </c>
      <c r="M35" s="30">
        <f t="shared" ref="M35:N39" si="7">K35</f>
        <v>2056.4609999999998</v>
      </c>
      <c r="N35" s="30">
        <f t="shared" si="7"/>
        <v>2138.6750000000002</v>
      </c>
    </row>
    <row r="36" spans="1:14" ht="56.25" x14ac:dyDescent="0.2">
      <c r="A36" s="1" t="s">
        <v>302</v>
      </c>
      <c r="B36" s="31">
        <v>24</v>
      </c>
      <c r="C36" s="25">
        <v>408</v>
      </c>
      <c r="D36" s="32">
        <v>2</v>
      </c>
      <c r="E36" s="33">
        <v>0</v>
      </c>
      <c r="F36" s="32">
        <v>0</v>
      </c>
      <c r="G36" s="34">
        <v>0</v>
      </c>
      <c r="H36" s="29"/>
      <c r="I36" s="30"/>
      <c r="J36" s="30"/>
      <c r="K36" s="30">
        <f t="shared" si="6"/>
        <v>2056.4609999999998</v>
      </c>
      <c r="L36" s="30">
        <f t="shared" si="6"/>
        <v>2138.6750000000002</v>
      </c>
      <c r="M36" s="30">
        <f t="shared" si="7"/>
        <v>2056.4609999999998</v>
      </c>
      <c r="N36" s="30">
        <f t="shared" si="7"/>
        <v>2138.6750000000002</v>
      </c>
    </row>
    <row r="37" spans="1:14" ht="33.75" x14ac:dyDescent="0.2">
      <c r="A37" s="1" t="s">
        <v>326</v>
      </c>
      <c r="B37" s="31">
        <v>24</v>
      </c>
      <c r="C37" s="25">
        <v>408</v>
      </c>
      <c r="D37" s="32">
        <v>2</v>
      </c>
      <c r="E37" s="33">
        <v>0</v>
      </c>
      <c r="F37" s="32">
        <v>0</v>
      </c>
      <c r="G37" s="34" t="s">
        <v>327</v>
      </c>
      <c r="H37" s="29"/>
      <c r="I37" s="30"/>
      <c r="J37" s="30"/>
      <c r="K37" s="30">
        <f t="shared" si="6"/>
        <v>2056.4609999999998</v>
      </c>
      <c r="L37" s="30">
        <f t="shared" si="6"/>
        <v>2138.6750000000002</v>
      </c>
      <c r="M37" s="30">
        <f t="shared" si="7"/>
        <v>2056.4609999999998</v>
      </c>
      <c r="N37" s="30">
        <f t="shared" si="7"/>
        <v>2138.6750000000002</v>
      </c>
    </row>
    <row r="38" spans="1:14" x14ac:dyDescent="0.2">
      <c r="A38" s="1" t="s">
        <v>65</v>
      </c>
      <c r="B38" s="31">
        <v>24</v>
      </c>
      <c r="C38" s="25">
        <v>408</v>
      </c>
      <c r="D38" s="32">
        <v>2</v>
      </c>
      <c r="E38" s="33">
        <v>0</v>
      </c>
      <c r="F38" s="32">
        <v>0</v>
      </c>
      <c r="G38" s="34" t="s">
        <v>327</v>
      </c>
      <c r="H38" s="29">
        <v>500</v>
      </c>
      <c r="I38" s="30"/>
      <c r="J38" s="30"/>
      <c r="K38" s="30">
        <f t="shared" si="6"/>
        <v>2056.4609999999998</v>
      </c>
      <c r="L38" s="30">
        <f t="shared" si="6"/>
        <v>2138.6750000000002</v>
      </c>
      <c r="M38" s="30">
        <f t="shared" si="7"/>
        <v>2056.4609999999998</v>
      </c>
      <c r="N38" s="30">
        <f t="shared" si="7"/>
        <v>2138.6750000000002</v>
      </c>
    </row>
    <row r="39" spans="1:14" x14ac:dyDescent="0.2">
      <c r="A39" s="1" t="s">
        <v>64</v>
      </c>
      <c r="B39" s="31">
        <v>24</v>
      </c>
      <c r="C39" s="25">
        <v>408</v>
      </c>
      <c r="D39" s="32">
        <v>2</v>
      </c>
      <c r="E39" s="33">
        <v>0</v>
      </c>
      <c r="F39" s="32">
        <v>0</v>
      </c>
      <c r="G39" s="34" t="s">
        <v>327</v>
      </c>
      <c r="H39" s="29">
        <v>540</v>
      </c>
      <c r="I39" s="30"/>
      <c r="J39" s="30"/>
      <c r="K39" s="30">
        <f>2036.1+20.361</f>
        <v>2056.4609999999998</v>
      </c>
      <c r="L39" s="30">
        <f>2117.5+21.175</f>
        <v>2138.6750000000002</v>
      </c>
      <c r="M39" s="30">
        <f t="shared" si="7"/>
        <v>2056.4609999999998</v>
      </c>
      <c r="N39" s="30">
        <f t="shared" si="7"/>
        <v>2138.6750000000002</v>
      </c>
    </row>
    <row r="40" spans="1:14" x14ac:dyDescent="0.2">
      <c r="A40" s="23" t="s">
        <v>242</v>
      </c>
      <c r="B40" s="24">
        <v>24</v>
      </c>
      <c r="C40" s="25">
        <v>409</v>
      </c>
      <c r="D40" s="26" t="s">
        <v>7</v>
      </c>
      <c r="E40" s="27" t="s">
        <v>7</v>
      </c>
      <c r="F40" s="26" t="s">
        <v>7</v>
      </c>
      <c r="G40" s="28" t="s">
        <v>7</v>
      </c>
      <c r="H40" s="29" t="s">
        <v>7</v>
      </c>
      <c r="I40" s="30">
        <f>I41</f>
        <v>20071.599999999999</v>
      </c>
      <c r="J40" s="30">
        <f>J41</f>
        <v>21534.1</v>
      </c>
      <c r="K40" s="30">
        <f>K41</f>
        <v>0</v>
      </c>
      <c r="L40" s="30">
        <f>L41</f>
        <v>0</v>
      </c>
      <c r="M40" s="30">
        <f t="shared" si="0"/>
        <v>20071.599999999999</v>
      </c>
      <c r="N40" s="30">
        <f t="shared" si="1"/>
        <v>21534.1</v>
      </c>
    </row>
    <row r="41" spans="1:14" ht="56.25" x14ac:dyDescent="0.2">
      <c r="A41" s="23" t="s">
        <v>302</v>
      </c>
      <c r="B41" s="24">
        <v>24</v>
      </c>
      <c r="C41" s="25">
        <v>409</v>
      </c>
      <c r="D41" s="26" t="s">
        <v>175</v>
      </c>
      <c r="E41" s="27" t="s">
        <v>3</v>
      </c>
      <c r="F41" s="26" t="s">
        <v>2</v>
      </c>
      <c r="G41" s="28" t="s">
        <v>9</v>
      </c>
      <c r="H41" s="29" t="s">
        <v>7</v>
      </c>
      <c r="I41" s="30">
        <f>I42+I45+I48+I51+I54</f>
        <v>20071.599999999999</v>
      </c>
      <c r="J41" s="30">
        <f>J42+J45+J48+J51+J54</f>
        <v>21534.1</v>
      </c>
      <c r="K41" s="30">
        <f>K45+K48+K54</f>
        <v>0</v>
      </c>
      <c r="L41" s="30">
        <f>L45+L48+L54</f>
        <v>0</v>
      </c>
      <c r="M41" s="30">
        <f t="shared" si="0"/>
        <v>20071.599999999999</v>
      </c>
      <c r="N41" s="30">
        <f t="shared" si="1"/>
        <v>21534.1</v>
      </c>
    </row>
    <row r="42" spans="1:14" ht="90" x14ac:dyDescent="0.2">
      <c r="A42" s="1" t="s">
        <v>284</v>
      </c>
      <c r="B42" s="31">
        <v>24</v>
      </c>
      <c r="C42" s="25">
        <v>409</v>
      </c>
      <c r="D42" s="32" t="s">
        <v>175</v>
      </c>
      <c r="E42" s="33" t="s">
        <v>3</v>
      </c>
      <c r="F42" s="32" t="s">
        <v>2</v>
      </c>
      <c r="G42" s="34" t="s">
        <v>285</v>
      </c>
      <c r="H42" s="29" t="s">
        <v>7</v>
      </c>
      <c r="I42" s="35">
        <f>I43</f>
        <v>2558.6</v>
      </c>
      <c r="J42" s="30">
        <f>J43</f>
        <v>2564.1</v>
      </c>
      <c r="K42" s="35"/>
      <c r="L42" s="30"/>
      <c r="M42" s="35">
        <f t="shared" si="0"/>
        <v>2558.6</v>
      </c>
      <c r="N42" s="30">
        <f t="shared" si="1"/>
        <v>2564.1</v>
      </c>
    </row>
    <row r="43" spans="1:14" ht="22.5" x14ac:dyDescent="0.2">
      <c r="A43" s="1" t="s">
        <v>14</v>
      </c>
      <c r="B43" s="31">
        <v>24</v>
      </c>
      <c r="C43" s="25">
        <v>409</v>
      </c>
      <c r="D43" s="32" t="s">
        <v>175</v>
      </c>
      <c r="E43" s="33" t="s">
        <v>3</v>
      </c>
      <c r="F43" s="32" t="s">
        <v>2</v>
      </c>
      <c r="G43" s="34" t="s">
        <v>285</v>
      </c>
      <c r="H43" s="29">
        <v>200</v>
      </c>
      <c r="I43" s="35">
        <f>I44</f>
        <v>2558.6</v>
      </c>
      <c r="J43" s="30">
        <f>J44</f>
        <v>2564.1</v>
      </c>
      <c r="K43" s="35"/>
      <c r="L43" s="30"/>
      <c r="M43" s="35">
        <f t="shared" si="0"/>
        <v>2558.6</v>
      </c>
      <c r="N43" s="30">
        <f t="shared" si="1"/>
        <v>2564.1</v>
      </c>
    </row>
    <row r="44" spans="1:14" ht="22.5" x14ac:dyDescent="0.2">
      <c r="A44" s="1" t="s">
        <v>13</v>
      </c>
      <c r="B44" s="31">
        <v>24</v>
      </c>
      <c r="C44" s="25">
        <v>409</v>
      </c>
      <c r="D44" s="32" t="s">
        <v>175</v>
      </c>
      <c r="E44" s="33" t="s">
        <v>3</v>
      </c>
      <c r="F44" s="32" t="s">
        <v>2</v>
      </c>
      <c r="G44" s="34" t="s">
        <v>285</v>
      </c>
      <c r="H44" s="29">
        <v>240</v>
      </c>
      <c r="I44" s="35">
        <v>2558.6</v>
      </c>
      <c r="J44" s="30">
        <v>2564.1</v>
      </c>
      <c r="K44" s="35"/>
      <c r="L44" s="30"/>
      <c r="M44" s="35">
        <f t="shared" si="0"/>
        <v>2558.6</v>
      </c>
      <c r="N44" s="30">
        <f t="shared" si="1"/>
        <v>2564.1</v>
      </c>
    </row>
    <row r="45" spans="1:14" x14ac:dyDescent="0.2">
      <c r="A45" s="1" t="s">
        <v>263</v>
      </c>
      <c r="B45" s="31">
        <v>24</v>
      </c>
      <c r="C45" s="25">
        <v>409</v>
      </c>
      <c r="D45" s="32" t="s">
        <v>175</v>
      </c>
      <c r="E45" s="33" t="s">
        <v>3</v>
      </c>
      <c r="F45" s="32" t="s">
        <v>2</v>
      </c>
      <c r="G45" s="34" t="s">
        <v>264</v>
      </c>
      <c r="H45" s="29" t="s">
        <v>7</v>
      </c>
      <c r="I45" s="30">
        <f t="shared" ref="I45:L46" si="8">I46</f>
        <v>1141.3</v>
      </c>
      <c r="J45" s="30">
        <f t="shared" si="8"/>
        <v>1633</v>
      </c>
      <c r="K45" s="30">
        <f t="shared" si="8"/>
        <v>-11.2</v>
      </c>
      <c r="L45" s="30">
        <f t="shared" si="8"/>
        <v>-11.2</v>
      </c>
      <c r="M45" s="30">
        <f t="shared" si="0"/>
        <v>1130.0999999999999</v>
      </c>
      <c r="N45" s="30">
        <f t="shared" si="1"/>
        <v>1621.8</v>
      </c>
    </row>
    <row r="46" spans="1:14" x14ac:dyDescent="0.2">
      <c r="A46" s="1" t="s">
        <v>71</v>
      </c>
      <c r="B46" s="31">
        <v>24</v>
      </c>
      <c r="C46" s="25">
        <v>409</v>
      </c>
      <c r="D46" s="32" t="s">
        <v>175</v>
      </c>
      <c r="E46" s="33" t="s">
        <v>3</v>
      </c>
      <c r="F46" s="32" t="s">
        <v>2</v>
      </c>
      <c r="G46" s="34" t="s">
        <v>264</v>
      </c>
      <c r="H46" s="29">
        <v>800</v>
      </c>
      <c r="I46" s="30">
        <f t="shared" si="8"/>
        <v>1141.3</v>
      </c>
      <c r="J46" s="30">
        <f t="shared" si="8"/>
        <v>1633</v>
      </c>
      <c r="K46" s="30">
        <f t="shared" si="8"/>
        <v>-11.2</v>
      </c>
      <c r="L46" s="30">
        <f t="shared" si="8"/>
        <v>-11.2</v>
      </c>
      <c r="M46" s="30">
        <f t="shared" si="0"/>
        <v>1130.0999999999999</v>
      </c>
      <c r="N46" s="30">
        <f t="shared" si="1"/>
        <v>1621.8</v>
      </c>
    </row>
    <row r="47" spans="1:14" x14ac:dyDescent="0.2">
      <c r="A47" s="1" t="s">
        <v>144</v>
      </c>
      <c r="B47" s="31">
        <v>24</v>
      </c>
      <c r="C47" s="25">
        <v>409</v>
      </c>
      <c r="D47" s="32" t="s">
        <v>175</v>
      </c>
      <c r="E47" s="33" t="s">
        <v>3</v>
      </c>
      <c r="F47" s="32" t="s">
        <v>2</v>
      </c>
      <c r="G47" s="34" t="s">
        <v>264</v>
      </c>
      <c r="H47" s="29">
        <v>870</v>
      </c>
      <c r="I47" s="30">
        <v>1141.3</v>
      </c>
      <c r="J47" s="30">
        <v>1633</v>
      </c>
      <c r="K47" s="30">
        <v>-11.2</v>
      </c>
      <c r="L47" s="30">
        <v>-11.2</v>
      </c>
      <c r="M47" s="30">
        <f t="shared" si="0"/>
        <v>1130.0999999999999</v>
      </c>
      <c r="N47" s="30">
        <f t="shared" si="1"/>
        <v>1621.8</v>
      </c>
    </row>
    <row r="48" spans="1:14" ht="33.75" x14ac:dyDescent="0.2">
      <c r="A48" s="23" t="s">
        <v>241</v>
      </c>
      <c r="B48" s="24">
        <v>24</v>
      </c>
      <c r="C48" s="25">
        <v>409</v>
      </c>
      <c r="D48" s="26" t="s">
        <v>175</v>
      </c>
      <c r="E48" s="27" t="s">
        <v>3</v>
      </c>
      <c r="F48" s="26" t="s">
        <v>2</v>
      </c>
      <c r="G48" s="28" t="s">
        <v>240</v>
      </c>
      <c r="H48" s="29" t="s">
        <v>7</v>
      </c>
      <c r="I48" s="30">
        <f t="shared" ref="I48:L49" si="9">I49</f>
        <v>4401.3999999999996</v>
      </c>
      <c r="J48" s="30">
        <f t="shared" si="9"/>
        <v>4402.5</v>
      </c>
      <c r="K48" s="30">
        <f t="shared" si="9"/>
        <v>-308.8</v>
      </c>
      <c r="L48" s="30">
        <f t="shared" si="9"/>
        <v>-308.8</v>
      </c>
      <c r="M48" s="30">
        <f t="shared" si="0"/>
        <v>4092.5999999999995</v>
      </c>
      <c r="N48" s="30">
        <f t="shared" si="1"/>
        <v>4093.7</v>
      </c>
    </row>
    <row r="49" spans="1:14" ht="22.5" x14ac:dyDescent="0.2">
      <c r="A49" s="23" t="s">
        <v>14</v>
      </c>
      <c r="B49" s="24">
        <v>24</v>
      </c>
      <c r="C49" s="25">
        <v>409</v>
      </c>
      <c r="D49" s="26" t="s">
        <v>175</v>
      </c>
      <c r="E49" s="27" t="s">
        <v>3</v>
      </c>
      <c r="F49" s="26" t="s">
        <v>2</v>
      </c>
      <c r="G49" s="28" t="s">
        <v>240</v>
      </c>
      <c r="H49" s="29">
        <v>200</v>
      </c>
      <c r="I49" s="30">
        <f t="shared" si="9"/>
        <v>4401.3999999999996</v>
      </c>
      <c r="J49" s="30">
        <f t="shared" si="9"/>
        <v>4402.5</v>
      </c>
      <c r="K49" s="30">
        <f t="shared" si="9"/>
        <v>-308.8</v>
      </c>
      <c r="L49" s="30">
        <f t="shared" si="9"/>
        <v>-308.8</v>
      </c>
      <c r="M49" s="30">
        <f t="shared" si="0"/>
        <v>4092.5999999999995</v>
      </c>
      <c r="N49" s="30">
        <f t="shared" si="1"/>
        <v>4093.7</v>
      </c>
    </row>
    <row r="50" spans="1:14" ht="22.5" x14ac:dyDescent="0.2">
      <c r="A50" s="23" t="s">
        <v>13</v>
      </c>
      <c r="B50" s="24">
        <v>24</v>
      </c>
      <c r="C50" s="25">
        <v>409</v>
      </c>
      <c r="D50" s="26" t="s">
        <v>175</v>
      </c>
      <c r="E50" s="27" t="s">
        <v>3</v>
      </c>
      <c r="F50" s="26" t="s">
        <v>2</v>
      </c>
      <c r="G50" s="28" t="s">
        <v>240</v>
      </c>
      <c r="H50" s="29">
        <v>240</v>
      </c>
      <c r="I50" s="30">
        <v>4401.3999999999996</v>
      </c>
      <c r="J50" s="30">
        <v>4402.5</v>
      </c>
      <c r="K50" s="30">
        <f>11.2-320</f>
        <v>-308.8</v>
      </c>
      <c r="L50" s="30">
        <f>11.2-320</f>
        <v>-308.8</v>
      </c>
      <c r="M50" s="30">
        <f t="shared" si="0"/>
        <v>4092.5999999999995</v>
      </c>
      <c r="N50" s="30">
        <f t="shared" si="1"/>
        <v>4093.7</v>
      </c>
    </row>
    <row r="51" spans="1:14" ht="78.75" x14ac:dyDescent="0.2">
      <c r="A51" s="23" t="s">
        <v>296</v>
      </c>
      <c r="B51" s="24">
        <v>24</v>
      </c>
      <c r="C51" s="25">
        <v>409</v>
      </c>
      <c r="D51" s="26" t="s">
        <v>175</v>
      </c>
      <c r="E51" s="27" t="s">
        <v>3</v>
      </c>
      <c r="F51" s="26" t="s">
        <v>2</v>
      </c>
      <c r="G51" s="28" t="s">
        <v>239</v>
      </c>
      <c r="H51" s="29" t="s">
        <v>7</v>
      </c>
      <c r="I51" s="30">
        <f>I52</f>
        <v>11590.3</v>
      </c>
      <c r="J51" s="30">
        <f>J52</f>
        <v>12554.5</v>
      </c>
      <c r="K51" s="30"/>
      <c r="L51" s="30"/>
      <c r="M51" s="30">
        <f t="shared" si="0"/>
        <v>11590.3</v>
      </c>
      <c r="N51" s="30">
        <f t="shared" si="1"/>
        <v>12554.5</v>
      </c>
    </row>
    <row r="52" spans="1:14" x14ac:dyDescent="0.2">
      <c r="A52" s="23" t="s">
        <v>65</v>
      </c>
      <c r="B52" s="24">
        <v>24</v>
      </c>
      <c r="C52" s="25">
        <v>409</v>
      </c>
      <c r="D52" s="26" t="s">
        <v>175</v>
      </c>
      <c r="E52" s="27" t="s">
        <v>3</v>
      </c>
      <c r="F52" s="26" t="s">
        <v>2</v>
      </c>
      <c r="G52" s="28" t="s">
        <v>239</v>
      </c>
      <c r="H52" s="29">
        <v>500</v>
      </c>
      <c r="I52" s="30">
        <f>I53</f>
        <v>11590.3</v>
      </c>
      <c r="J52" s="30">
        <f>J53</f>
        <v>12554.5</v>
      </c>
      <c r="K52" s="30"/>
      <c r="L52" s="30"/>
      <c r="M52" s="30">
        <f t="shared" si="0"/>
        <v>11590.3</v>
      </c>
      <c r="N52" s="30">
        <f t="shared" si="1"/>
        <v>12554.5</v>
      </c>
    </row>
    <row r="53" spans="1:14" x14ac:dyDescent="0.2">
      <c r="A53" s="23" t="s">
        <v>64</v>
      </c>
      <c r="B53" s="24">
        <v>24</v>
      </c>
      <c r="C53" s="25">
        <v>409</v>
      </c>
      <c r="D53" s="26" t="s">
        <v>175</v>
      </c>
      <c r="E53" s="27" t="s">
        <v>3</v>
      </c>
      <c r="F53" s="26" t="s">
        <v>2</v>
      </c>
      <c r="G53" s="28" t="s">
        <v>239</v>
      </c>
      <c r="H53" s="29">
        <v>540</v>
      </c>
      <c r="I53" s="30">
        <v>11590.3</v>
      </c>
      <c r="J53" s="30">
        <v>12554.5</v>
      </c>
      <c r="K53" s="30"/>
      <c r="L53" s="30"/>
      <c r="M53" s="30">
        <f t="shared" si="0"/>
        <v>11590.3</v>
      </c>
      <c r="N53" s="30">
        <f t="shared" si="1"/>
        <v>12554.5</v>
      </c>
    </row>
    <row r="54" spans="1:14" ht="78.75" x14ac:dyDescent="0.2">
      <c r="A54" s="23" t="s">
        <v>297</v>
      </c>
      <c r="B54" s="24">
        <v>24</v>
      </c>
      <c r="C54" s="25">
        <v>409</v>
      </c>
      <c r="D54" s="26" t="s">
        <v>175</v>
      </c>
      <c r="E54" s="27" t="s">
        <v>3</v>
      </c>
      <c r="F54" s="26" t="s">
        <v>2</v>
      </c>
      <c r="G54" s="28" t="s">
        <v>238</v>
      </c>
      <c r="H54" s="29" t="s">
        <v>7</v>
      </c>
      <c r="I54" s="30">
        <f t="shared" ref="I54:L55" si="10">I55</f>
        <v>380</v>
      </c>
      <c r="J54" s="30">
        <f t="shared" si="10"/>
        <v>380</v>
      </c>
      <c r="K54" s="30">
        <f t="shared" si="10"/>
        <v>320</v>
      </c>
      <c r="L54" s="30">
        <f t="shared" si="10"/>
        <v>320</v>
      </c>
      <c r="M54" s="30">
        <f t="shared" si="0"/>
        <v>700</v>
      </c>
      <c r="N54" s="30">
        <f t="shared" si="1"/>
        <v>700</v>
      </c>
    </row>
    <row r="55" spans="1:14" x14ac:dyDescent="0.2">
      <c r="A55" s="23" t="s">
        <v>65</v>
      </c>
      <c r="B55" s="24">
        <v>24</v>
      </c>
      <c r="C55" s="25">
        <v>409</v>
      </c>
      <c r="D55" s="26" t="s">
        <v>175</v>
      </c>
      <c r="E55" s="27" t="s">
        <v>3</v>
      </c>
      <c r="F55" s="26" t="s">
        <v>2</v>
      </c>
      <c r="G55" s="28" t="s">
        <v>238</v>
      </c>
      <c r="H55" s="29">
        <v>500</v>
      </c>
      <c r="I55" s="30">
        <f t="shared" si="10"/>
        <v>380</v>
      </c>
      <c r="J55" s="30">
        <f t="shared" si="10"/>
        <v>380</v>
      </c>
      <c r="K55" s="30">
        <f t="shared" si="10"/>
        <v>320</v>
      </c>
      <c r="L55" s="30">
        <f t="shared" si="10"/>
        <v>320</v>
      </c>
      <c r="M55" s="30">
        <f t="shared" si="0"/>
        <v>700</v>
      </c>
      <c r="N55" s="30">
        <f t="shared" si="1"/>
        <v>700</v>
      </c>
    </row>
    <row r="56" spans="1:14" x14ac:dyDescent="0.2">
      <c r="A56" s="23" t="s">
        <v>64</v>
      </c>
      <c r="B56" s="24">
        <v>24</v>
      </c>
      <c r="C56" s="25">
        <v>409</v>
      </c>
      <c r="D56" s="26" t="s">
        <v>175</v>
      </c>
      <c r="E56" s="27" t="s">
        <v>3</v>
      </c>
      <c r="F56" s="26" t="s">
        <v>2</v>
      </c>
      <c r="G56" s="28" t="s">
        <v>238</v>
      </c>
      <c r="H56" s="29">
        <v>540</v>
      </c>
      <c r="I56" s="30">
        <v>380</v>
      </c>
      <c r="J56" s="30">
        <v>380</v>
      </c>
      <c r="K56" s="30">
        <v>320</v>
      </c>
      <c r="L56" s="30">
        <v>320</v>
      </c>
      <c r="M56" s="30">
        <f t="shared" si="0"/>
        <v>700</v>
      </c>
      <c r="N56" s="30">
        <f t="shared" si="1"/>
        <v>700</v>
      </c>
    </row>
    <row r="57" spans="1:14" x14ac:dyDescent="0.2">
      <c r="A57" s="23" t="s">
        <v>113</v>
      </c>
      <c r="B57" s="24">
        <v>24</v>
      </c>
      <c r="C57" s="25">
        <v>412</v>
      </c>
      <c r="D57" s="26" t="s">
        <v>7</v>
      </c>
      <c r="E57" s="27" t="s">
        <v>7</v>
      </c>
      <c r="F57" s="26" t="s">
        <v>7</v>
      </c>
      <c r="G57" s="28" t="s">
        <v>7</v>
      </c>
      <c r="H57" s="29" t="s">
        <v>7</v>
      </c>
      <c r="I57" s="30">
        <f>I58+I66</f>
        <v>10496.9</v>
      </c>
      <c r="J57" s="30">
        <f>J58+J66</f>
        <v>9115</v>
      </c>
      <c r="K57" s="30"/>
      <c r="L57" s="30"/>
      <c r="M57" s="30">
        <f t="shared" si="0"/>
        <v>10496.9</v>
      </c>
      <c r="N57" s="30">
        <f t="shared" si="1"/>
        <v>9115</v>
      </c>
    </row>
    <row r="58" spans="1:14" ht="56.25" x14ac:dyDescent="0.2">
      <c r="A58" s="23" t="s">
        <v>302</v>
      </c>
      <c r="B58" s="24">
        <v>24</v>
      </c>
      <c r="C58" s="25">
        <v>412</v>
      </c>
      <c r="D58" s="26" t="s">
        <v>175</v>
      </c>
      <c r="E58" s="27" t="s">
        <v>3</v>
      </c>
      <c r="F58" s="26" t="s">
        <v>2</v>
      </c>
      <c r="G58" s="28" t="s">
        <v>9</v>
      </c>
      <c r="H58" s="29" t="s">
        <v>7</v>
      </c>
      <c r="I58" s="30">
        <f>I59</f>
        <v>7179</v>
      </c>
      <c r="J58" s="30">
        <f>J59</f>
        <v>7179</v>
      </c>
      <c r="K58" s="30"/>
      <c r="L58" s="30"/>
      <c r="M58" s="30">
        <f t="shared" si="0"/>
        <v>7179</v>
      </c>
      <c r="N58" s="30">
        <f t="shared" si="1"/>
        <v>7179</v>
      </c>
    </row>
    <row r="59" spans="1:14" ht="22.5" x14ac:dyDescent="0.2">
      <c r="A59" s="23" t="s">
        <v>73</v>
      </c>
      <c r="B59" s="24">
        <v>24</v>
      </c>
      <c r="C59" s="25">
        <v>412</v>
      </c>
      <c r="D59" s="26" t="s">
        <v>175</v>
      </c>
      <c r="E59" s="27" t="s">
        <v>3</v>
      </c>
      <c r="F59" s="26" t="s">
        <v>2</v>
      </c>
      <c r="G59" s="28" t="s">
        <v>69</v>
      </c>
      <c r="H59" s="29" t="s">
        <v>7</v>
      </c>
      <c r="I59" s="30">
        <f>I60+I62+I64</f>
        <v>7179</v>
      </c>
      <c r="J59" s="30">
        <f>J60+J62+J64</f>
        <v>7179</v>
      </c>
      <c r="K59" s="30"/>
      <c r="L59" s="30"/>
      <c r="M59" s="30">
        <f t="shared" si="0"/>
        <v>7179</v>
      </c>
      <c r="N59" s="30">
        <f t="shared" si="1"/>
        <v>7179</v>
      </c>
    </row>
    <row r="60" spans="1:14" ht="45" x14ac:dyDescent="0.2">
      <c r="A60" s="23" t="s">
        <v>6</v>
      </c>
      <c r="B60" s="24">
        <v>24</v>
      </c>
      <c r="C60" s="25">
        <v>412</v>
      </c>
      <c r="D60" s="26" t="s">
        <v>175</v>
      </c>
      <c r="E60" s="27" t="s">
        <v>3</v>
      </c>
      <c r="F60" s="26" t="s">
        <v>2</v>
      </c>
      <c r="G60" s="28" t="s">
        <v>69</v>
      </c>
      <c r="H60" s="29">
        <v>100</v>
      </c>
      <c r="I60" s="30">
        <f>I61</f>
        <v>6881.4</v>
      </c>
      <c r="J60" s="30">
        <f>J61</f>
        <v>6881.4</v>
      </c>
      <c r="K60" s="30"/>
      <c r="L60" s="30"/>
      <c r="M60" s="30">
        <f t="shared" si="0"/>
        <v>6881.4</v>
      </c>
      <c r="N60" s="30">
        <f t="shared" si="1"/>
        <v>6881.4</v>
      </c>
    </row>
    <row r="61" spans="1:14" x14ac:dyDescent="0.2">
      <c r="A61" s="23" t="s">
        <v>72</v>
      </c>
      <c r="B61" s="24">
        <v>24</v>
      </c>
      <c r="C61" s="25">
        <v>412</v>
      </c>
      <c r="D61" s="26" t="s">
        <v>175</v>
      </c>
      <c r="E61" s="27" t="s">
        <v>3</v>
      </c>
      <c r="F61" s="26" t="s">
        <v>2</v>
      </c>
      <c r="G61" s="28" t="s">
        <v>69</v>
      </c>
      <c r="H61" s="29">
        <v>110</v>
      </c>
      <c r="I61" s="30">
        <v>6881.4</v>
      </c>
      <c r="J61" s="30">
        <v>6881.4</v>
      </c>
      <c r="K61" s="30"/>
      <c r="L61" s="30"/>
      <c r="M61" s="30">
        <f t="shared" si="0"/>
        <v>6881.4</v>
      </c>
      <c r="N61" s="30">
        <f t="shared" si="1"/>
        <v>6881.4</v>
      </c>
    </row>
    <row r="62" spans="1:14" ht="22.5" x14ac:dyDescent="0.2">
      <c r="A62" s="23" t="s">
        <v>14</v>
      </c>
      <c r="B62" s="24">
        <v>24</v>
      </c>
      <c r="C62" s="25">
        <v>412</v>
      </c>
      <c r="D62" s="26" t="s">
        <v>175</v>
      </c>
      <c r="E62" s="27" t="s">
        <v>3</v>
      </c>
      <c r="F62" s="26" t="s">
        <v>2</v>
      </c>
      <c r="G62" s="28" t="s">
        <v>69</v>
      </c>
      <c r="H62" s="29">
        <v>200</v>
      </c>
      <c r="I62" s="30">
        <f>I63</f>
        <v>262.60000000000002</v>
      </c>
      <c r="J62" s="30">
        <f>J63</f>
        <v>262.60000000000002</v>
      </c>
      <c r="K62" s="30"/>
      <c r="L62" s="30"/>
      <c r="M62" s="30">
        <f t="shared" si="0"/>
        <v>262.60000000000002</v>
      </c>
      <c r="N62" s="30">
        <f t="shared" si="1"/>
        <v>262.60000000000002</v>
      </c>
    </row>
    <row r="63" spans="1:14" ht="22.5" x14ac:dyDescent="0.2">
      <c r="A63" s="23" t="s">
        <v>13</v>
      </c>
      <c r="B63" s="24">
        <v>24</v>
      </c>
      <c r="C63" s="25">
        <v>412</v>
      </c>
      <c r="D63" s="26" t="s">
        <v>175</v>
      </c>
      <c r="E63" s="27" t="s">
        <v>3</v>
      </c>
      <c r="F63" s="26" t="s">
        <v>2</v>
      </c>
      <c r="G63" s="28" t="s">
        <v>69</v>
      </c>
      <c r="H63" s="29">
        <v>240</v>
      </c>
      <c r="I63" s="30">
        <v>262.60000000000002</v>
      </c>
      <c r="J63" s="30">
        <v>262.60000000000002</v>
      </c>
      <c r="K63" s="30"/>
      <c r="L63" s="30"/>
      <c r="M63" s="30">
        <f t="shared" si="0"/>
        <v>262.60000000000002</v>
      </c>
      <c r="N63" s="30">
        <f t="shared" si="1"/>
        <v>262.60000000000002</v>
      </c>
    </row>
    <row r="64" spans="1:14" x14ac:dyDescent="0.2">
      <c r="A64" s="23" t="s">
        <v>71</v>
      </c>
      <c r="B64" s="24">
        <v>24</v>
      </c>
      <c r="C64" s="25">
        <v>412</v>
      </c>
      <c r="D64" s="26" t="s">
        <v>175</v>
      </c>
      <c r="E64" s="27" t="s">
        <v>3</v>
      </c>
      <c r="F64" s="26" t="s">
        <v>2</v>
      </c>
      <c r="G64" s="28" t="s">
        <v>69</v>
      </c>
      <c r="H64" s="29">
        <v>800</v>
      </c>
      <c r="I64" s="30">
        <f>I65</f>
        <v>35</v>
      </c>
      <c r="J64" s="30">
        <f>J65</f>
        <v>35</v>
      </c>
      <c r="K64" s="30"/>
      <c r="L64" s="30"/>
      <c r="M64" s="30">
        <f t="shared" si="0"/>
        <v>35</v>
      </c>
      <c r="N64" s="30">
        <f t="shared" si="1"/>
        <v>35</v>
      </c>
    </row>
    <row r="65" spans="1:14" x14ac:dyDescent="0.2">
      <c r="A65" s="23" t="s">
        <v>70</v>
      </c>
      <c r="B65" s="24">
        <v>24</v>
      </c>
      <c r="C65" s="25">
        <v>412</v>
      </c>
      <c r="D65" s="26" t="s">
        <v>175</v>
      </c>
      <c r="E65" s="27" t="s">
        <v>3</v>
      </c>
      <c r="F65" s="26" t="s">
        <v>2</v>
      </c>
      <c r="G65" s="28" t="s">
        <v>69</v>
      </c>
      <c r="H65" s="29">
        <v>850</v>
      </c>
      <c r="I65" s="30">
        <v>35</v>
      </c>
      <c r="J65" s="30">
        <v>35</v>
      </c>
      <c r="K65" s="30"/>
      <c r="L65" s="30"/>
      <c r="M65" s="30">
        <f t="shared" si="0"/>
        <v>35</v>
      </c>
      <c r="N65" s="30">
        <f t="shared" si="1"/>
        <v>35</v>
      </c>
    </row>
    <row r="66" spans="1:14" ht="33.75" x14ac:dyDescent="0.2">
      <c r="A66" s="23" t="s">
        <v>291</v>
      </c>
      <c r="B66" s="24">
        <v>24</v>
      </c>
      <c r="C66" s="25">
        <v>412</v>
      </c>
      <c r="D66" s="26" t="s">
        <v>237</v>
      </c>
      <c r="E66" s="27" t="s">
        <v>3</v>
      </c>
      <c r="F66" s="26" t="s">
        <v>2</v>
      </c>
      <c r="G66" s="28" t="s">
        <v>9</v>
      </c>
      <c r="H66" s="29" t="s">
        <v>7</v>
      </c>
      <c r="I66" s="30">
        <f>I67+I74</f>
        <v>3317.9</v>
      </c>
      <c r="J66" s="30">
        <f>J67+J74</f>
        <v>1936</v>
      </c>
      <c r="K66" s="30"/>
      <c r="L66" s="30"/>
      <c r="M66" s="30">
        <f t="shared" si="0"/>
        <v>3317.9</v>
      </c>
      <c r="N66" s="30">
        <f t="shared" si="1"/>
        <v>1936</v>
      </c>
    </row>
    <row r="67" spans="1:14" ht="22.5" x14ac:dyDescent="0.2">
      <c r="A67" s="23" t="s">
        <v>73</v>
      </c>
      <c r="B67" s="24">
        <v>24</v>
      </c>
      <c r="C67" s="25">
        <v>412</v>
      </c>
      <c r="D67" s="26" t="s">
        <v>237</v>
      </c>
      <c r="E67" s="27" t="s">
        <v>3</v>
      </c>
      <c r="F67" s="26" t="s">
        <v>2</v>
      </c>
      <c r="G67" s="28" t="s">
        <v>69</v>
      </c>
      <c r="H67" s="29" t="s">
        <v>7</v>
      </c>
      <c r="I67" s="30">
        <f>I68+I70+I72</f>
        <v>1936</v>
      </c>
      <c r="J67" s="30">
        <f>J68+J70+J72</f>
        <v>1936</v>
      </c>
      <c r="K67" s="30"/>
      <c r="L67" s="30"/>
      <c r="M67" s="30">
        <f t="shared" si="0"/>
        <v>1936</v>
      </c>
      <c r="N67" s="30">
        <f t="shared" si="1"/>
        <v>1936</v>
      </c>
    </row>
    <row r="68" spans="1:14" ht="45" x14ac:dyDescent="0.2">
      <c r="A68" s="23" t="s">
        <v>6</v>
      </c>
      <c r="B68" s="24">
        <v>24</v>
      </c>
      <c r="C68" s="25">
        <v>412</v>
      </c>
      <c r="D68" s="26" t="s">
        <v>237</v>
      </c>
      <c r="E68" s="27" t="s">
        <v>3</v>
      </c>
      <c r="F68" s="26" t="s">
        <v>2</v>
      </c>
      <c r="G68" s="28" t="s">
        <v>69</v>
      </c>
      <c r="H68" s="29">
        <v>100</v>
      </c>
      <c r="I68" s="30">
        <f>I69</f>
        <v>1622</v>
      </c>
      <c r="J68" s="30">
        <f>J69</f>
        <v>1622</v>
      </c>
      <c r="K68" s="30"/>
      <c r="L68" s="30"/>
      <c r="M68" s="30">
        <f t="shared" si="0"/>
        <v>1622</v>
      </c>
      <c r="N68" s="30">
        <f t="shared" si="1"/>
        <v>1622</v>
      </c>
    </row>
    <row r="69" spans="1:14" x14ac:dyDescent="0.2">
      <c r="A69" s="23" t="s">
        <v>72</v>
      </c>
      <c r="B69" s="24">
        <v>24</v>
      </c>
      <c r="C69" s="25">
        <v>412</v>
      </c>
      <c r="D69" s="26" t="s">
        <v>237</v>
      </c>
      <c r="E69" s="27" t="s">
        <v>3</v>
      </c>
      <c r="F69" s="26" t="s">
        <v>2</v>
      </c>
      <c r="G69" s="28" t="s">
        <v>69</v>
      </c>
      <c r="H69" s="29">
        <v>110</v>
      </c>
      <c r="I69" s="30">
        <v>1622</v>
      </c>
      <c r="J69" s="30">
        <v>1622</v>
      </c>
      <c r="K69" s="30"/>
      <c r="L69" s="30"/>
      <c r="M69" s="30">
        <f t="shared" si="0"/>
        <v>1622</v>
      </c>
      <c r="N69" s="30">
        <f t="shared" si="1"/>
        <v>1622</v>
      </c>
    </row>
    <row r="70" spans="1:14" ht="22.5" x14ac:dyDescent="0.2">
      <c r="A70" s="23" t="s">
        <v>14</v>
      </c>
      <c r="B70" s="24">
        <v>24</v>
      </c>
      <c r="C70" s="25">
        <v>412</v>
      </c>
      <c r="D70" s="26" t="s">
        <v>237</v>
      </c>
      <c r="E70" s="27" t="s">
        <v>3</v>
      </c>
      <c r="F70" s="26" t="s">
        <v>2</v>
      </c>
      <c r="G70" s="28" t="s">
        <v>69</v>
      </c>
      <c r="H70" s="29">
        <v>200</v>
      </c>
      <c r="I70" s="30">
        <f>I71</f>
        <v>279</v>
      </c>
      <c r="J70" s="30">
        <f>J71</f>
        <v>279</v>
      </c>
      <c r="K70" s="30"/>
      <c r="L70" s="30"/>
      <c r="M70" s="30">
        <f t="shared" si="0"/>
        <v>279</v>
      </c>
      <c r="N70" s="30">
        <f t="shared" si="1"/>
        <v>279</v>
      </c>
    </row>
    <row r="71" spans="1:14" ht="22.5" x14ac:dyDescent="0.2">
      <c r="A71" s="23" t="s">
        <v>13</v>
      </c>
      <c r="B71" s="24">
        <v>24</v>
      </c>
      <c r="C71" s="25">
        <v>412</v>
      </c>
      <c r="D71" s="26" t="s">
        <v>237</v>
      </c>
      <c r="E71" s="27" t="s">
        <v>3</v>
      </c>
      <c r="F71" s="26" t="s">
        <v>2</v>
      </c>
      <c r="G71" s="28" t="s">
        <v>69</v>
      </c>
      <c r="H71" s="29">
        <v>240</v>
      </c>
      <c r="I71" s="30">
        <v>279</v>
      </c>
      <c r="J71" s="30">
        <v>279</v>
      </c>
      <c r="K71" s="30"/>
      <c r="L71" s="30"/>
      <c r="M71" s="30">
        <f t="shared" si="0"/>
        <v>279</v>
      </c>
      <c r="N71" s="30">
        <f t="shared" si="1"/>
        <v>279</v>
      </c>
    </row>
    <row r="72" spans="1:14" x14ac:dyDescent="0.2">
      <c r="A72" s="23" t="s">
        <v>71</v>
      </c>
      <c r="B72" s="24">
        <v>24</v>
      </c>
      <c r="C72" s="25">
        <v>412</v>
      </c>
      <c r="D72" s="26" t="s">
        <v>237</v>
      </c>
      <c r="E72" s="27" t="s">
        <v>3</v>
      </c>
      <c r="F72" s="26" t="s">
        <v>2</v>
      </c>
      <c r="G72" s="28" t="s">
        <v>69</v>
      </c>
      <c r="H72" s="29">
        <v>800</v>
      </c>
      <c r="I72" s="30">
        <f>I73</f>
        <v>35</v>
      </c>
      <c r="J72" s="30">
        <f>J73</f>
        <v>35</v>
      </c>
      <c r="K72" s="30"/>
      <c r="L72" s="30"/>
      <c r="M72" s="30">
        <f t="shared" si="0"/>
        <v>35</v>
      </c>
      <c r="N72" s="30">
        <f t="shared" si="1"/>
        <v>35</v>
      </c>
    </row>
    <row r="73" spans="1:14" x14ac:dyDescent="0.2">
      <c r="A73" s="23" t="s">
        <v>70</v>
      </c>
      <c r="B73" s="24">
        <v>24</v>
      </c>
      <c r="C73" s="25">
        <v>412</v>
      </c>
      <c r="D73" s="26" t="s">
        <v>237</v>
      </c>
      <c r="E73" s="27" t="s">
        <v>3</v>
      </c>
      <c r="F73" s="26" t="s">
        <v>2</v>
      </c>
      <c r="G73" s="28" t="s">
        <v>69</v>
      </c>
      <c r="H73" s="29">
        <v>850</v>
      </c>
      <c r="I73" s="30">
        <v>35</v>
      </c>
      <c r="J73" s="30">
        <v>35</v>
      </c>
      <c r="K73" s="30"/>
      <c r="L73" s="30"/>
      <c r="M73" s="30">
        <f t="shared" si="0"/>
        <v>35</v>
      </c>
      <c r="N73" s="30">
        <f t="shared" si="1"/>
        <v>35</v>
      </c>
    </row>
    <row r="74" spans="1:14" ht="56.25" x14ac:dyDescent="0.2">
      <c r="A74" s="23" t="s">
        <v>295</v>
      </c>
      <c r="B74" s="24">
        <v>24</v>
      </c>
      <c r="C74" s="25">
        <v>412</v>
      </c>
      <c r="D74" s="26" t="s">
        <v>237</v>
      </c>
      <c r="E74" s="27" t="s">
        <v>3</v>
      </c>
      <c r="F74" s="26" t="s">
        <v>2</v>
      </c>
      <c r="G74" s="28" t="s">
        <v>236</v>
      </c>
      <c r="H74" s="29" t="s">
        <v>7</v>
      </c>
      <c r="I74" s="30">
        <f>I75</f>
        <v>1381.9</v>
      </c>
      <c r="J74" s="30">
        <f>J75</f>
        <v>0</v>
      </c>
      <c r="K74" s="30"/>
      <c r="L74" s="30"/>
      <c r="M74" s="30">
        <f t="shared" si="0"/>
        <v>1381.9</v>
      </c>
      <c r="N74" s="30">
        <f t="shared" si="1"/>
        <v>0</v>
      </c>
    </row>
    <row r="75" spans="1:14" x14ac:dyDescent="0.2">
      <c r="A75" s="23" t="s">
        <v>65</v>
      </c>
      <c r="B75" s="24">
        <v>24</v>
      </c>
      <c r="C75" s="25">
        <v>412</v>
      </c>
      <c r="D75" s="26" t="s">
        <v>237</v>
      </c>
      <c r="E75" s="27" t="s">
        <v>3</v>
      </c>
      <c r="F75" s="26" t="s">
        <v>2</v>
      </c>
      <c r="G75" s="28" t="s">
        <v>236</v>
      </c>
      <c r="H75" s="29">
        <v>500</v>
      </c>
      <c r="I75" s="30">
        <f>I76</f>
        <v>1381.9</v>
      </c>
      <c r="J75" s="30">
        <f>J76</f>
        <v>0</v>
      </c>
      <c r="K75" s="30"/>
      <c r="L75" s="30"/>
      <c r="M75" s="30">
        <f t="shared" si="0"/>
        <v>1381.9</v>
      </c>
      <c r="N75" s="30">
        <f t="shared" si="1"/>
        <v>0</v>
      </c>
    </row>
    <row r="76" spans="1:14" x14ac:dyDescent="0.2">
      <c r="A76" s="23" t="s">
        <v>64</v>
      </c>
      <c r="B76" s="24">
        <v>24</v>
      </c>
      <c r="C76" s="25">
        <v>412</v>
      </c>
      <c r="D76" s="26" t="s">
        <v>237</v>
      </c>
      <c r="E76" s="27" t="s">
        <v>3</v>
      </c>
      <c r="F76" s="26" t="s">
        <v>2</v>
      </c>
      <c r="G76" s="28" t="s">
        <v>236</v>
      </c>
      <c r="H76" s="29">
        <v>540</v>
      </c>
      <c r="I76" s="30">
        <v>1381.9</v>
      </c>
      <c r="J76" s="30">
        <v>0</v>
      </c>
      <c r="K76" s="30"/>
      <c r="L76" s="30"/>
      <c r="M76" s="30">
        <f t="shared" si="0"/>
        <v>1381.9</v>
      </c>
      <c r="N76" s="30">
        <f t="shared" si="1"/>
        <v>0</v>
      </c>
    </row>
    <row r="77" spans="1:14" x14ac:dyDescent="0.2">
      <c r="A77" s="23" t="s">
        <v>235</v>
      </c>
      <c r="B77" s="24">
        <v>24</v>
      </c>
      <c r="C77" s="25">
        <v>500</v>
      </c>
      <c r="D77" s="26" t="s">
        <v>7</v>
      </c>
      <c r="E77" s="27" t="s">
        <v>7</v>
      </c>
      <c r="F77" s="26" t="s">
        <v>7</v>
      </c>
      <c r="G77" s="28" t="s">
        <v>7</v>
      </c>
      <c r="H77" s="29" t="s">
        <v>7</v>
      </c>
      <c r="I77" s="30">
        <f>I78+I83+I90</f>
        <v>51444.9</v>
      </c>
      <c r="J77" s="30">
        <f>J78+J83+J90</f>
        <v>49876.7</v>
      </c>
      <c r="K77" s="30"/>
      <c r="L77" s="30"/>
      <c r="M77" s="30">
        <f t="shared" si="0"/>
        <v>51444.9</v>
      </c>
      <c r="N77" s="30">
        <f t="shared" si="1"/>
        <v>49876.7</v>
      </c>
    </row>
    <row r="78" spans="1:14" x14ac:dyDescent="0.2">
      <c r="A78" s="1" t="s">
        <v>286</v>
      </c>
      <c r="B78" s="31">
        <v>24</v>
      </c>
      <c r="C78" s="25">
        <v>501</v>
      </c>
      <c r="D78" s="32" t="s">
        <v>7</v>
      </c>
      <c r="E78" s="33" t="s">
        <v>7</v>
      </c>
      <c r="F78" s="32" t="s">
        <v>7</v>
      </c>
      <c r="G78" s="34" t="s">
        <v>7</v>
      </c>
      <c r="H78" s="29" t="s">
        <v>7</v>
      </c>
      <c r="I78" s="35">
        <f t="shared" ref="I78:J81" si="11">I79</f>
        <v>38908.400000000001</v>
      </c>
      <c r="J78" s="30">
        <f t="shared" si="11"/>
        <v>37340.199999999997</v>
      </c>
      <c r="K78" s="35"/>
      <c r="L78" s="30"/>
      <c r="M78" s="35">
        <f t="shared" si="0"/>
        <v>38908.400000000001</v>
      </c>
      <c r="N78" s="30">
        <f t="shared" si="1"/>
        <v>37340.199999999997</v>
      </c>
    </row>
    <row r="79" spans="1:14" ht="33.75" x14ac:dyDescent="0.2">
      <c r="A79" s="1" t="s">
        <v>291</v>
      </c>
      <c r="B79" s="31">
        <v>24</v>
      </c>
      <c r="C79" s="25">
        <v>501</v>
      </c>
      <c r="D79" s="32">
        <v>3</v>
      </c>
      <c r="E79" s="33" t="s">
        <v>3</v>
      </c>
      <c r="F79" s="32" t="s">
        <v>2</v>
      </c>
      <c r="G79" s="34" t="s">
        <v>9</v>
      </c>
      <c r="H79" s="29" t="s">
        <v>7</v>
      </c>
      <c r="I79" s="35">
        <f t="shared" si="11"/>
        <v>38908.400000000001</v>
      </c>
      <c r="J79" s="30">
        <f t="shared" si="11"/>
        <v>37340.199999999997</v>
      </c>
      <c r="K79" s="35"/>
      <c r="L79" s="30"/>
      <c r="M79" s="35">
        <f t="shared" si="0"/>
        <v>38908.400000000001</v>
      </c>
      <c r="N79" s="30">
        <f t="shared" si="1"/>
        <v>37340.199999999997</v>
      </c>
    </row>
    <row r="80" spans="1:14" ht="22.5" x14ac:dyDescent="0.2">
      <c r="A80" s="1" t="s">
        <v>310</v>
      </c>
      <c r="B80" s="31">
        <v>24</v>
      </c>
      <c r="C80" s="25">
        <v>501</v>
      </c>
      <c r="D80" s="32">
        <v>3</v>
      </c>
      <c r="E80" s="33" t="s">
        <v>3</v>
      </c>
      <c r="F80" s="32" t="s">
        <v>2</v>
      </c>
      <c r="G80" s="34" t="s">
        <v>287</v>
      </c>
      <c r="H80" s="29" t="s">
        <v>7</v>
      </c>
      <c r="I80" s="35">
        <f t="shared" si="11"/>
        <v>38908.400000000001</v>
      </c>
      <c r="J80" s="30">
        <f t="shared" si="11"/>
        <v>37340.199999999997</v>
      </c>
      <c r="K80" s="35"/>
      <c r="L80" s="30"/>
      <c r="M80" s="35">
        <f t="shared" si="0"/>
        <v>38908.400000000001</v>
      </c>
      <c r="N80" s="30">
        <f t="shared" si="1"/>
        <v>37340.199999999997</v>
      </c>
    </row>
    <row r="81" spans="1:14" x14ac:dyDescent="0.2">
      <c r="A81" s="1" t="s">
        <v>65</v>
      </c>
      <c r="B81" s="31">
        <v>24</v>
      </c>
      <c r="C81" s="25">
        <v>501</v>
      </c>
      <c r="D81" s="32">
        <v>3</v>
      </c>
      <c r="E81" s="33" t="s">
        <v>3</v>
      </c>
      <c r="F81" s="32" t="s">
        <v>2</v>
      </c>
      <c r="G81" s="34" t="s">
        <v>287</v>
      </c>
      <c r="H81" s="29">
        <v>500</v>
      </c>
      <c r="I81" s="35">
        <f t="shared" si="11"/>
        <v>38908.400000000001</v>
      </c>
      <c r="J81" s="30">
        <f t="shared" si="11"/>
        <v>37340.199999999997</v>
      </c>
      <c r="K81" s="35"/>
      <c r="L81" s="30"/>
      <c r="M81" s="35">
        <f t="shared" si="0"/>
        <v>38908.400000000001</v>
      </c>
      <c r="N81" s="30">
        <f t="shared" si="1"/>
        <v>37340.199999999997</v>
      </c>
    </row>
    <row r="82" spans="1:14" x14ac:dyDescent="0.2">
      <c r="A82" s="1" t="s">
        <v>64</v>
      </c>
      <c r="B82" s="31">
        <v>24</v>
      </c>
      <c r="C82" s="25">
        <v>501</v>
      </c>
      <c r="D82" s="32">
        <v>3</v>
      </c>
      <c r="E82" s="33" t="s">
        <v>3</v>
      </c>
      <c r="F82" s="32" t="s">
        <v>2</v>
      </c>
      <c r="G82" s="34" t="s">
        <v>287</v>
      </c>
      <c r="H82" s="29">
        <v>540</v>
      </c>
      <c r="I82" s="35">
        <v>38908.400000000001</v>
      </c>
      <c r="J82" s="30">
        <v>37340.199999999997</v>
      </c>
      <c r="K82" s="35"/>
      <c r="L82" s="30"/>
      <c r="M82" s="35">
        <f t="shared" si="0"/>
        <v>38908.400000000001</v>
      </c>
      <c r="N82" s="30">
        <f t="shared" si="1"/>
        <v>37340.199999999997</v>
      </c>
    </row>
    <row r="83" spans="1:14" x14ac:dyDescent="0.2">
      <c r="A83" s="1" t="s">
        <v>288</v>
      </c>
      <c r="B83" s="31">
        <v>24</v>
      </c>
      <c r="C83" s="25">
        <v>502</v>
      </c>
      <c r="D83" s="32" t="s">
        <v>7</v>
      </c>
      <c r="E83" s="33" t="s">
        <v>7</v>
      </c>
      <c r="F83" s="32" t="s">
        <v>7</v>
      </c>
      <c r="G83" s="34" t="s">
        <v>7</v>
      </c>
      <c r="H83" s="29" t="s">
        <v>7</v>
      </c>
      <c r="I83" s="35">
        <f>I84</f>
        <v>6000</v>
      </c>
      <c r="J83" s="30">
        <f>J84</f>
        <v>6000</v>
      </c>
      <c r="K83" s="35"/>
      <c r="L83" s="30"/>
      <c r="M83" s="35">
        <f t="shared" ref="M83:M146" si="12">I83+K83</f>
        <v>6000</v>
      </c>
      <c r="N83" s="30">
        <f t="shared" ref="N83:N146" si="13">J83+L83</f>
        <v>6000</v>
      </c>
    </row>
    <row r="84" spans="1:14" ht="56.25" x14ac:dyDescent="0.2">
      <c r="A84" s="1" t="s">
        <v>302</v>
      </c>
      <c r="B84" s="31">
        <v>24</v>
      </c>
      <c r="C84" s="25">
        <v>502</v>
      </c>
      <c r="D84" s="32" t="s">
        <v>175</v>
      </c>
      <c r="E84" s="33" t="s">
        <v>3</v>
      </c>
      <c r="F84" s="32" t="s">
        <v>2</v>
      </c>
      <c r="G84" s="34" t="s">
        <v>9</v>
      </c>
      <c r="H84" s="29" t="s">
        <v>7</v>
      </c>
      <c r="I84" s="35">
        <f>I85</f>
        <v>6000</v>
      </c>
      <c r="J84" s="30">
        <f>J85</f>
        <v>6000</v>
      </c>
      <c r="K84" s="35"/>
      <c r="L84" s="30"/>
      <c r="M84" s="35">
        <f t="shared" si="12"/>
        <v>6000</v>
      </c>
      <c r="N84" s="30">
        <f t="shared" si="13"/>
        <v>6000</v>
      </c>
    </row>
    <row r="85" spans="1:14" ht="22.5" x14ac:dyDescent="0.2">
      <c r="A85" s="1" t="s">
        <v>289</v>
      </c>
      <c r="B85" s="31">
        <v>24</v>
      </c>
      <c r="C85" s="25">
        <v>502</v>
      </c>
      <c r="D85" s="32" t="s">
        <v>175</v>
      </c>
      <c r="E85" s="33" t="s">
        <v>3</v>
      </c>
      <c r="F85" s="32" t="s">
        <v>2</v>
      </c>
      <c r="G85" s="34" t="s">
        <v>290</v>
      </c>
      <c r="H85" s="29" t="s">
        <v>7</v>
      </c>
      <c r="I85" s="35">
        <f>I88+I86</f>
        <v>6000</v>
      </c>
      <c r="J85" s="30">
        <f>J88+J86</f>
        <v>6000</v>
      </c>
      <c r="K85" s="35"/>
      <c r="L85" s="30"/>
      <c r="M85" s="35">
        <f t="shared" si="12"/>
        <v>6000</v>
      </c>
      <c r="N85" s="30">
        <f t="shared" si="13"/>
        <v>6000</v>
      </c>
    </row>
    <row r="86" spans="1:14" ht="22.5" x14ac:dyDescent="0.2">
      <c r="A86" s="1" t="s">
        <v>14</v>
      </c>
      <c r="B86" s="31">
        <v>24</v>
      </c>
      <c r="C86" s="25">
        <v>502</v>
      </c>
      <c r="D86" s="32" t="s">
        <v>175</v>
      </c>
      <c r="E86" s="33" t="s">
        <v>3</v>
      </c>
      <c r="F86" s="32" t="s">
        <v>2</v>
      </c>
      <c r="G86" s="34" t="s">
        <v>290</v>
      </c>
      <c r="H86" s="29">
        <v>200</v>
      </c>
      <c r="I86" s="35">
        <f>I87</f>
        <v>1500</v>
      </c>
      <c r="J86" s="30">
        <f>J87</f>
        <v>1500</v>
      </c>
      <c r="K86" s="35"/>
      <c r="L86" s="30"/>
      <c r="M86" s="35">
        <f t="shared" si="12"/>
        <v>1500</v>
      </c>
      <c r="N86" s="30">
        <f t="shared" si="13"/>
        <v>1500</v>
      </c>
    </row>
    <row r="87" spans="1:14" ht="22.5" x14ac:dyDescent="0.2">
      <c r="A87" s="1" t="s">
        <v>13</v>
      </c>
      <c r="B87" s="31">
        <v>24</v>
      </c>
      <c r="C87" s="25">
        <v>502</v>
      </c>
      <c r="D87" s="32" t="s">
        <v>175</v>
      </c>
      <c r="E87" s="33" t="s">
        <v>3</v>
      </c>
      <c r="F87" s="32" t="s">
        <v>2</v>
      </c>
      <c r="G87" s="34" t="s">
        <v>290</v>
      </c>
      <c r="H87" s="29">
        <v>240</v>
      </c>
      <c r="I87" s="35">
        <v>1500</v>
      </c>
      <c r="J87" s="30">
        <v>1500</v>
      </c>
      <c r="K87" s="35"/>
      <c r="L87" s="30"/>
      <c r="M87" s="35">
        <f t="shared" si="12"/>
        <v>1500</v>
      </c>
      <c r="N87" s="30">
        <f t="shared" si="13"/>
        <v>1500</v>
      </c>
    </row>
    <row r="88" spans="1:14" x14ac:dyDescent="0.2">
      <c r="A88" s="1" t="s">
        <v>65</v>
      </c>
      <c r="B88" s="31">
        <v>24</v>
      </c>
      <c r="C88" s="25">
        <v>502</v>
      </c>
      <c r="D88" s="32" t="s">
        <v>175</v>
      </c>
      <c r="E88" s="33" t="s">
        <v>3</v>
      </c>
      <c r="F88" s="32" t="s">
        <v>2</v>
      </c>
      <c r="G88" s="34" t="s">
        <v>290</v>
      </c>
      <c r="H88" s="29">
        <v>500</v>
      </c>
      <c r="I88" s="35">
        <f>I89</f>
        <v>4500</v>
      </c>
      <c r="J88" s="30">
        <f>J89</f>
        <v>4500</v>
      </c>
      <c r="K88" s="35"/>
      <c r="L88" s="30"/>
      <c r="M88" s="35">
        <f t="shared" si="12"/>
        <v>4500</v>
      </c>
      <c r="N88" s="30">
        <f t="shared" si="13"/>
        <v>4500</v>
      </c>
    </row>
    <row r="89" spans="1:14" x14ac:dyDescent="0.2">
      <c r="A89" s="1" t="s">
        <v>64</v>
      </c>
      <c r="B89" s="31">
        <v>24</v>
      </c>
      <c r="C89" s="25">
        <v>502</v>
      </c>
      <c r="D89" s="32" t="s">
        <v>175</v>
      </c>
      <c r="E89" s="33" t="s">
        <v>3</v>
      </c>
      <c r="F89" s="32" t="s">
        <v>2</v>
      </c>
      <c r="G89" s="34" t="s">
        <v>290</v>
      </c>
      <c r="H89" s="29">
        <v>540</v>
      </c>
      <c r="I89" s="35">
        <v>4500</v>
      </c>
      <c r="J89" s="30">
        <v>4500</v>
      </c>
      <c r="K89" s="35"/>
      <c r="L89" s="30"/>
      <c r="M89" s="35">
        <f t="shared" si="12"/>
        <v>4500</v>
      </c>
      <c r="N89" s="30">
        <f t="shared" si="13"/>
        <v>4500</v>
      </c>
    </row>
    <row r="90" spans="1:14" ht="22.5" x14ac:dyDescent="0.2">
      <c r="A90" s="23" t="s">
        <v>234</v>
      </c>
      <c r="B90" s="24">
        <v>24</v>
      </c>
      <c r="C90" s="25">
        <v>505</v>
      </c>
      <c r="D90" s="26" t="s">
        <v>7</v>
      </c>
      <c r="E90" s="27" t="s">
        <v>7</v>
      </c>
      <c r="F90" s="26" t="s">
        <v>7</v>
      </c>
      <c r="G90" s="28" t="s">
        <v>7</v>
      </c>
      <c r="H90" s="29" t="s">
        <v>7</v>
      </c>
      <c r="I90" s="30">
        <f>I91</f>
        <v>6536.5</v>
      </c>
      <c r="J90" s="30">
        <f>J91</f>
        <v>6536.5</v>
      </c>
      <c r="K90" s="30"/>
      <c r="L90" s="30"/>
      <c r="M90" s="30">
        <f t="shared" si="12"/>
        <v>6536.5</v>
      </c>
      <c r="N90" s="30">
        <f t="shared" si="13"/>
        <v>6536.5</v>
      </c>
    </row>
    <row r="91" spans="1:14" ht="56.25" x14ac:dyDescent="0.2">
      <c r="A91" s="23" t="s">
        <v>302</v>
      </c>
      <c r="B91" s="24">
        <v>24</v>
      </c>
      <c r="C91" s="25">
        <v>505</v>
      </c>
      <c r="D91" s="26" t="s">
        <v>175</v>
      </c>
      <c r="E91" s="27" t="s">
        <v>3</v>
      </c>
      <c r="F91" s="26" t="s">
        <v>2</v>
      </c>
      <c r="G91" s="28" t="s">
        <v>9</v>
      </c>
      <c r="H91" s="29" t="s">
        <v>7</v>
      </c>
      <c r="I91" s="30">
        <f>I92+I99</f>
        <v>6536.5</v>
      </c>
      <c r="J91" s="30">
        <f>J92+J99</f>
        <v>6536.5</v>
      </c>
      <c r="K91" s="30"/>
      <c r="L91" s="30"/>
      <c r="M91" s="30">
        <f t="shared" si="12"/>
        <v>6536.5</v>
      </c>
      <c r="N91" s="30">
        <f t="shared" si="13"/>
        <v>6536.5</v>
      </c>
    </row>
    <row r="92" spans="1:14" ht="22.5" x14ac:dyDescent="0.2">
      <c r="A92" s="23" t="s">
        <v>15</v>
      </c>
      <c r="B92" s="24">
        <v>24</v>
      </c>
      <c r="C92" s="25">
        <v>505</v>
      </c>
      <c r="D92" s="26" t="s">
        <v>175</v>
      </c>
      <c r="E92" s="27" t="s">
        <v>3</v>
      </c>
      <c r="F92" s="26" t="s">
        <v>2</v>
      </c>
      <c r="G92" s="28" t="s">
        <v>11</v>
      </c>
      <c r="H92" s="29" t="s">
        <v>7</v>
      </c>
      <c r="I92" s="30">
        <f>I93+I95+I97</f>
        <v>6456.5</v>
      </c>
      <c r="J92" s="30">
        <f>J93+J95+J97</f>
        <v>6456.5</v>
      </c>
      <c r="K92" s="30"/>
      <c r="L92" s="30"/>
      <c r="M92" s="30">
        <f t="shared" si="12"/>
        <v>6456.5</v>
      </c>
      <c r="N92" s="30">
        <f t="shared" si="13"/>
        <v>6456.5</v>
      </c>
    </row>
    <row r="93" spans="1:14" ht="45" x14ac:dyDescent="0.2">
      <c r="A93" s="23" t="s">
        <v>6</v>
      </c>
      <c r="B93" s="24">
        <v>24</v>
      </c>
      <c r="C93" s="25">
        <v>505</v>
      </c>
      <c r="D93" s="26" t="s">
        <v>175</v>
      </c>
      <c r="E93" s="27" t="s">
        <v>3</v>
      </c>
      <c r="F93" s="26" t="s">
        <v>2</v>
      </c>
      <c r="G93" s="28" t="s">
        <v>11</v>
      </c>
      <c r="H93" s="29">
        <v>100</v>
      </c>
      <c r="I93" s="30">
        <f>I94</f>
        <v>6236.3</v>
      </c>
      <c r="J93" s="30">
        <f>J94</f>
        <v>6236.3</v>
      </c>
      <c r="K93" s="30"/>
      <c r="L93" s="30"/>
      <c r="M93" s="30">
        <f t="shared" si="12"/>
        <v>6236.3</v>
      </c>
      <c r="N93" s="30">
        <f t="shared" si="13"/>
        <v>6236.3</v>
      </c>
    </row>
    <row r="94" spans="1:14" ht="22.5" x14ac:dyDescent="0.2">
      <c r="A94" s="23" t="s">
        <v>5</v>
      </c>
      <c r="B94" s="24">
        <v>24</v>
      </c>
      <c r="C94" s="25">
        <v>505</v>
      </c>
      <c r="D94" s="26" t="s">
        <v>175</v>
      </c>
      <c r="E94" s="27" t="s">
        <v>3</v>
      </c>
      <c r="F94" s="26" t="s">
        <v>2</v>
      </c>
      <c r="G94" s="28" t="s">
        <v>11</v>
      </c>
      <c r="H94" s="29">
        <v>120</v>
      </c>
      <c r="I94" s="30">
        <v>6236.3</v>
      </c>
      <c r="J94" s="30">
        <v>6236.3</v>
      </c>
      <c r="K94" s="30"/>
      <c r="L94" s="30"/>
      <c r="M94" s="30">
        <f t="shared" si="12"/>
        <v>6236.3</v>
      </c>
      <c r="N94" s="30">
        <f t="shared" si="13"/>
        <v>6236.3</v>
      </c>
    </row>
    <row r="95" spans="1:14" ht="22.5" x14ac:dyDescent="0.2">
      <c r="A95" s="23" t="s">
        <v>14</v>
      </c>
      <c r="B95" s="24">
        <v>24</v>
      </c>
      <c r="C95" s="25">
        <v>505</v>
      </c>
      <c r="D95" s="26" t="s">
        <v>175</v>
      </c>
      <c r="E95" s="27" t="s">
        <v>3</v>
      </c>
      <c r="F95" s="26" t="s">
        <v>2</v>
      </c>
      <c r="G95" s="28" t="s">
        <v>11</v>
      </c>
      <c r="H95" s="29">
        <v>200</v>
      </c>
      <c r="I95" s="30">
        <f>I96</f>
        <v>201.2</v>
      </c>
      <c r="J95" s="30">
        <f>J96</f>
        <v>201.2</v>
      </c>
      <c r="K95" s="30"/>
      <c r="L95" s="30"/>
      <c r="M95" s="30">
        <f t="shared" si="12"/>
        <v>201.2</v>
      </c>
      <c r="N95" s="30">
        <f t="shared" si="13"/>
        <v>201.2</v>
      </c>
    </row>
    <row r="96" spans="1:14" ht="22.5" x14ac:dyDescent="0.2">
      <c r="A96" s="23" t="s">
        <v>13</v>
      </c>
      <c r="B96" s="24">
        <v>24</v>
      </c>
      <c r="C96" s="25">
        <v>505</v>
      </c>
      <c r="D96" s="26" t="s">
        <v>175</v>
      </c>
      <c r="E96" s="27" t="s">
        <v>3</v>
      </c>
      <c r="F96" s="26" t="s">
        <v>2</v>
      </c>
      <c r="G96" s="28" t="s">
        <v>11</v>
      </c>
      <c r="H96" s="29">
        <v>240</v>
      </c>
      <c r="I96" s="30">
        <v>201.2</v>
      </c>
      <c r="J96" s="30">
        <v>201.2</v>
      </c>
      <c r="K96" s="30"/>
      <c r="L96" s="30"/>
      <c r="M96" s="30">
        <f t="shared" si="12"/>
        <v>201.2</v>
      </c>
      <c r="N96" s="30">
        <f t="shared" si="13"/>
        <v>201.2</v>
      </c>
    </row>
    <row r="97" spans="1:14" x14ac:dyDescent="0.2">
      <c r="A97" s="23" t="s">
        <v>71</v>
      </c>
      <c r="B97" s="24">
        <v>24</v>
      </c>
      <c r="C97" s="25">
        <v>505</v>
      </c>
      <c r="D97" s="26" t="s">
        <v>175</v>
      </c>
      <c r="E97" s="27" t="s">
        <v>3</v>
      </c>
      <c r="F97" s="26" t="s">
        <v>2</v>
      </c>
      <c r="G97" s="28" t="s">
        <v>11</v>
      </c>
      <c r="H97" s="29">
        <v>800</v>
      </c>
      <c r="I97" s="30">
        <f>I98</f>
        <v>19</v>
      </c>
      <c r="J97" s="30">
        <f>J98</f>
        <v>19</v>
      </c>
      <c r="K97" s="30"/>
      <c r="L97" s="30"/>
      <c r="M97" s="30">
        <f t="shared" si="12"/>
        <v>19</v>
      </c>
      <c r="N97" s="30">
        <f t="shared" si="13"/>
        <v>19</v>
      </c>
    </row>
    <row r="98" spans="1:14" x14ac:dyDescent="0.2">
      <c r="A98" s="23" t="s">
        <v>70</v>
      </c>
      <c r="B98" s="24">
        <v>24</v>
      </c>
      <c r="C98" s="25">
        <v>505</v>
      </c>
      <c r="D98" s="26" t="s">
        <v>175</v>
      </c>
      <c r="E98" s="27" t="s">
        <v>3</v>
      </c>
      <c r="F98" s="26" t="s">
        <v>2</v>
      </c>
      <c r="G98" s="28" t="s">
        <v>11</v>
      </c>
      <c r="H98" s="29">
        <v>850</v>
      </c>
      <c r="I98" s="30">
        <v>19</v>
      </c>
      <c r="J98" s="30">
        <v>19</v>
      </c>
      <c r="K98" s="30"/>
      <c r="L98" s="30"/>
      <c r="M98" s="30">
        <f t="shared" si="12"/>
        <v>19</v>
      </c>
      <c r="N98" s="30">
        <f t="shared" si="13"/>
        <v>19</v>
      </c>
    </row>
    <row r="99" spans="1:14" ht="33.75" x14ac:dyDescent="0.2">
      <c r="A99" s="23" t="s">
        <v>233</v>
      </c>
      <c r="B99" s="24">
        <v>24</v>
      </c>
      <c r="C99" s="25">
        <v>505</v>
      </c>
      <c r="D99" s="26" t="s">
        <v>175</v>
      </c>
      <c r="E99" s="27" t="s">
        <v>3</v>
      </c>
      <c r="F99" s="26" t="s">
        <v>2</v>
      </c>
      <c r="G99" s="28" t="s">
        <v>232</v>
      </c>
      <c r="H99" s="29" t="s">
        <v>7</v>
      </c>
      <c r="I99" s="30">
        <f>I100</f>
        <v>80</v>
      </c>
      <c r="J99" s="30">
        <f>J100</f>
        <v>80</v>
      </c>
      <c r="K99" s="30"/>
      <c r="L99" s="30"/>
      <c r="M99" s="30">
        <f t="shared" si="12"/>
        <v>80</v>
      </c>
      <c r="N99" s="30">
        <f t="shared" si="13"/>
        <v>80</v>
      </c>
    </row>
    <row r="100" spans="1:14" ht="22.5" x14ac:dyDescent="0.2">
      <c r="A100" s="23" t="s">
        <v>14</v>
      </c>
      <c r="B100" s="24">
        <v>24</v>
      </c>
      <c r="C100" s="25">
        <v>505</v>
      </c>
      <c r="D100" s="26" t="s">
        <v>175</v>
      </c>
      <c r="E100" s="27" t="s">
        <v>3</v>
      </c>
      <c r="F100" s="26" t="s">
        <v>2</v>
      </c>
      <c r="G100" s="28" t="s">
        <v>232</v>
      </c>
      <c r="H100" s="29">
        <v>200</v>
      </c>
      <c r="I100" s="30">
        <f>I101</f>
        <v>80</v>
      </c>
      <c r="J100" s="30">
        <f>J101</f>
        <v>80</v>
      </c>
      <c r="K100" s="30"/>
      <c r="L100" s="30"/>
      <c r="M100" s="30">
        <f t="shared" si="12"/>
        <v>80</v>
      </c>
      <c r="N100" s="30">
        <f t="shared" si="13"/>
        <v>80</v>
      </c>
    </row>
    <row r="101" spans="1:14" ht="22.5" x14ac:dyDescent="0.2">
      <c r="A101" s="23" t="s">
        <v>13</v>
      </c>
      <c r="B101" s="24">
        <v>24</v>
      </c>
      <c r="C101" s="25">
        <v>505</v>
      </c>
      <c r="D101" s="26" t="s">
        <v>175</v>
      </c>
      <c r="E101" s="27" t="s">
        <v>3</v>
      </c>
      <c r="F101" s="26" t="s">
        <v>2</v>
      </c>
      <c r="G101" s="28" t="s">
        <v>232</v>
      </c>
      <c r="H101" s="29">
        <v>240</v>
      </c>
      <c r="I101" s="30">
        <v>80</v>
      </c>
      <c r="J101" s="30">
        <v>80</v>
      </c>
      <c r="K101" s="30"/>
      <c r="L101" s="30"/>
      <c r="M101" s="30">
        <f t="shared" si="12"/>
        <v>80</v>
      </c>
      <c r="N101" s="30">
        <f t="shared" si="13"/>
        <v>80</v>
      </c>
    </row>
    <row r="102" spans="1:14" x14ac:dyDescent="0.2">
      <c r="A102" s="23" t="s">
        <v>221</v>
      </c>
      <c r="B102" s="24">
        <v>24</v>
      </c>
      <c r="C102" s="25">
        <v>800</v>
      </c>
      <c r="D102" s="26" t="s">
        <v>7</v>
      </c>
      <c r="E102" s="27" t="s">
        <v>7</v>
      </c>
      <c r="F102" s="26" t="s">
        <v>7</v>
      </c>
      <c r="G102" s="28" t="s">
        <v>7</v>
      </c>
      <c r="H102" s="29" t="s">
        <v>7</v>
      </c>
      <c r="I102" s="30">
        <f t="shared" ref="I102:J106" si="14">I103</f>
        <v>18544.3</v>
      </c>
      <c r="J102" s="30">
        <f t="shared" si="14"/>
        <v>4000</v>
      </c>
      <c r="K102" s="30"/>
      <c r="L102" s="30"/>
      <c r="M102" s="30">
        <f t="shared" si="12"/>
        <v>18544.3</v>
      </c>
      <c r="N102" s="30">
        <f t="shared" si="13"/>
        <v>4000</v>
      </c>
    </row>
    <row r="103" spans="1:14" x14ac:dyDescent="0.2">
      <c r="A103" s="23" t="s">
        <v>220</v>
      </c>
      <c r="B103" s="24">
        <v>24</v>
      </c>
      <c r="C103" s="25">
        <v>801</v>
      </c>
      <c r="D103" s="26" t="s">
        <v>7</v>
      </c>
      <c r="E103" s="27" t="s">
        <v>7</v>
      </c>
      <c r="F103" s="26" t="s">
        <v>7</v>
      </c>
      <c r="G103" s="28" t="s">
        <v>7</v>
      </c>
      <c r="H103" s="29" t="s">
        <v>7</v>
      </c>
      <c r="I103" s="30">
        <f t="shared" si="14"/>
        <v>18544.3</v>
      </c>
      <c r="J103" s="30">
        <f t="shared" si="14"/>
        <v>4000</v>
      </c>
      <c r="K103" s="30"/>
      <c r="L103" s="30"/>
      <c r="M103" s="30">
        <f t="shared" si="12"/>
        <v>18544.3</v>
      </c>
      <c r="N103" s="30">
        <f t="shared" si="13"/>
        <v>4000</v>
      </c>
    </row>
    <row r="104" spans="1:14" ht="56.25" x14ac:dyDescent="0.2">
      <c r="A104" s="23" t="s">
        <v>302</v>
      </c>
      <c r="B104" s="24">
        <v>24</v>
      </c>
      <c r="C104" s="25">
        <v>801</v>
      </c>
      <c r="D104" s="26" t="s">
        <v>175</v>
      </c>
      <c r="E104" s="27" t="s">
        <v>3</v>
      </c>
      <c r="F104" s="26" t="s">
        <v>2</v>
      </c>
      <c r="G104" s="28" t="s">
        <v>9</v>
      </c>
      <c r="H104" s="29" t="s">
        <v>7</v>
      </c>
      <c r="I104" s="30">
        <f t="shared" si="14"/>
        <v>18544.3</v>
      </c>
      <c r="J104" s="30">
        <f t="shared" si="14"/>
        <v>4000</v>
      </c>
      <c r="K104" s="30"/>
      <c r="L104" s="30"/>
      <c r="M104" s="30">
        <f t="shared" si="12"/>
        <v>18544.3</v>
      </c>
      <c r="N104" s="30">
        <f t="shared" si="13"/>
        <v>4000</v>
      </c>
    </row>
    <row r="105" spans="1:14" ht="22.5" x14ac:dyDescent="0.2">
      <c r="A105" s="23" t="s">
        <v>231</v>
      </c>
      <c r="B105" s="24">
        <v>24</v>
      </c>
      <c r="C105" s="25">
        <v>801</v>
      </c>
      <c r="D105" s="26" t="s">
        <v>175</v>
      </c>
      <c r="E105" s="27" t="s">
        <v>3</v>
      </c>
      <c r="F105" s="26" t="s">
        <v>2</v>
      </c>
      <c r="G105" s="28" t="s">
        <v>230</v>
      </c>
      <c r="H105" s="29" t="s">
        <v>7</v>
      </c>
      <c r="I105" s="30">
        <f t="shared" si="14"/>
        <v>18544.3</v>
      </c>
      <c r="J105" s="30">
        <f t="shared" si="14"/>
        <v>4000</v>
      </c>
      <c r="K105" s="30"/>
      <c r="L105" s="30"/>
      <c r="M105" s="30">
        <f t="shared" si="12"/>
        <v>18544.3</v>
      </c>
      <c r="N105" s="30">
        <f t="shared" si="13"/>
        <v>4000</v>
      </c>
    </row>
    <row r="106" spans="1:14" ht="22.5" x14ac:dyDescent="0.2">
      <c r="A106" s="23" t="s">
        <v>14</v>
      </c>
      <c r="B106" s="24">
        <v>24</v>
      </c>
      <c r="C106" s="25">
        <v>801</v>
      </c>
      <c r="D106" s="26" t="s">
        <v>175</v>
      </c>
      <c r="E106" s="27" t="s">
        <v>3</v>
      </c>
      <c r="F106" s="26" t="s">
        <v>2</v>
      </c>
      <c r="G106" s="28" t="s">
        <v>230</v>
      </c>
      <c r="H106" s="29">
        <v>200</v>
      </c>
      <c r="I106" s="30">
        <f t="shared" si="14"/>
        <v>18544.3</v>
      </c>
      <c r="J106" s="30">
        <f t="shared" si="14"/>
        <v>4000</v>
      </c>
      <c r="K106" s="30"/>
      <c r="L106" s="30"/>
      <c r="M106" s="30">
        <f t="shared" si="12"/>
        <v>18544.3</v>
      </c>
      <c r="N106" s="30">
        <f t="shared" si="13"/>
        <v>4000</v>
      </c>
    </row>
    <row r="107" spans="1:14" ht="22.5" x14ac:dyDescent="0.2">
      <c r="A107" s="23" t="s">
        <v>13</v>
      </c>
      <c r="B107" s="24">
        <v>24</v>
      </c>
      <c r="C107" s="25">
        <v>801</v>
      </c>
      <c r="D107" s="26" t="s">
        <v>175</v>
      </c>
      <c r="E107" s="27" t="s">
        <v>3</v>
      </c>
      <c r="F107" s="26" t="s">
        <v>2</v>
      </c>
      <c r="G107" s="28" t="s">
        <v>230</v>
      </c>
      <c r="H107" s="29">
        <v>240</v>
      </c>
      <c r="I107" s="30">
        <v>18544.3</v>
      </c>
      <c r="J107" s="30">
        <v>4000</v>
      </c>
      <c r="K107" s="30"/>
      <c r="L107" s="30"/>
      <c r="M107" s="30">
        <f t="shared" si="12"/>
        <v>18544.3</v>
      </c>
      <c r="N107" s="30">
        <f t="shared" si="13"/>
        <v>4000</v>
      </c>
    </row>
    <row r="108" spans="1:14" ht="33.75" x14ac:dyDescent="0.2">
      <c r="A108" s="23" t="s">
        <v>132</v>
      </c>
      <c r="B108" s="24">
        <v>24</v>
      </c>
      <c r="C108" s="25">
        <v>1400</v>
      </c>
      <c r="D108" s="26" t="s">
        <v>7</v>
      </c>
      <c r="E108" s="27" t="s">
        <v>7</v>
      </c>
      <c r="F108" s="26" t="s">
        <v>7</v>
      </c>
      <c r="G108" s="28" t="s">
        <v>7</v>
      </c>
      <c r="H108" s="29" t="s">
        <v>7</v>
      </c>
      <c r="I108" s="30">
        <f t="shared" ref="I108:J112" si="15">I109</f>
        <v>26772.6</v>
      </c>
      <c r="J108" s="30">
        <f t="shared" si="15"/>
        <v>26772.6</v>
      </c>
      <c r="K108" s="30"/>
      <c r="L108" s="30"/>
      <c r="M108" s="30">
        <f t="shared" si="12"/>
        <v>26772.6</v>
      </c>
      <c r="N108" s="30">
        <f t="shared" si="13"/>
        <v>26772.6</v>
      </c>
    </row>
    <row r="109" spans="1:14" x14ac:dyDescent="0.2">
      <c r="A109" s="23" t="s">
        <v>229</v>
      </c>
      <c r="B109" s="24">
        <v>24</v>
      </c>
      <c r="C109" s="25">
        <v>1403</v>
      </c>
      <c r="D109" s="26" t="s">
        <v>7</v>
      </c>
      <c r="E109" s="27" t="s">
        <v>7</v>
      </c>
      <c r="F109" s="26" t="s">
        <v>7</v>
      </c>
      <c r="G109" s="28" t="s">
        <v>7</v>
      </c>
      <c r="H109" s="29" t="s">
        <v>7</v>
      </c>
      <c r="I109" s="30">
        <f t="shared" si="15"/>
        <v>26772.6</v>
      </c>
      <c r="J109" s="30">
        <f t="shared" si="15"/>
        <v>26772.6</v>
      </c>
      <c r="K109" s="30"/>
      <c r="L109" s="30"/>
      <c r="M109" s="30">
        <f t="shared" si="12"/>
        <v>26772.6</v>
      </c>
      <c r="N109" s="30">
        <f t="shared" si="13"/>
        <v>26772.6</v>
      </c>
    </row>
    <row r="110" spans="1:14" ht="56.25" x14ac:dyDescent="0.2">
      <c r="A110" s="23" t="s">
        <v>302</v>
      </c>
      <c r="B110" s="24">
        <v>24</v>
      </c>
      <c r="C110" s="25">
        <v>1403</v>
      </c>
      <c r="D110" s="26" t="s">
        <v>175</v>
      </c>
      <c r="E110" s="27" t="s">
        <v>3</v>
      </c>
      <c r="F110" s="26" t="s">
        <v>2</v>
      </c>
      <c r="G110" s="28" t="s">
        <v>9</v>
      </c>
      <c r="H110" s="29" t="s">
        <v>7</v>
      </c>
      <c r="I110" s="30">
        <f>I111+I114</f>
        <v>26772.6</v>
      </c>
      <c r="J110" s="30">
        <f>J111+J114</f>
        <v>26772.6</v>
      </c>
      <c r="K110" s="30"/>
      <c r="L110" s="30"/>
      <c r="M110" s="30">
        <f t="shared" si="12"/>
        <v>26772.6</v>
      </c>
      <c r="N110" s="30">
        <f t="shared" si="13"/>
        <v>26772.6</v>
      </c>
    </row>
    <row r="111" spans="1:14" ht="67.5" x14ac:dyDescent="0.2">
      <c r="A111" s="1" t="s">
        <v>298</v>
      </c>
      <c r="B111" s="24">
        <v>24</v>
      </c>
      <c r="C111" s="25">
        <v>1403</v>
      </c>
      <c r="D111" s="26" t="s">
        <v>175</v>
      </c>
      <c r="E111" s="27" t="s">
        <v>3</v>
      </c>
      <c r="F111" s="26" t="s">
        <v>2</v>
      </c>
      <c r="G111" s="28" t="s">
        <v>228</v>
      </c>
      <c r="H111" s="29" t="s">
        <v>7</v>
      </c>
      <c r="I111" s="30">
        <f t="shared" si="15"/>
        <v>11469.8</v>
      </c>
      <c r="J111" s="30">
        <f t="shared" si="15"/>
        <v>11469.8</v>
      </c>
      <c r="K111" s="30"/>
      <c r="L111" s="30"/>
      <c r="M111" s="30">
        <f t="shared" si="12"/>
        <v>11469.8</v>
      </c>
      <c r="N111" s="30">
        <f t="shared" si="13"/>
        <v>11469.8</v>
      </c>
    </row>
    <row r="112" spans="1:14" x14ac:dyDescent="0.2">
      <c r="A112" s="23" t="s">
        <v>65</v>
      </c>
      <c r="B112" s="24">
        <v>24</v>
      </c>
      <c r="C112" s="25">
        <v>1403</v>
      </c>
      <c r="D112" s="26" t="s">
        <v>175</v>
      </c>
      <c r="E112" s="27" t="s">
        <v>3</v>
      </c>
      <c r="F112" s="26" t="s">
        <v>2</v>
      </c>
      <c r="G112" s="28" t="s">
        <v>228</v>
      </c>
      <c r="H112" s="29">
        <v>500</v>
      </c>
      <c r="I112" s="30">
        <f t="shared" si="15"/>
        <v>11469.8</v>
      </c>
      <c r="J112" s="30">
        <f t="shared" si="15"/>
        <v>11469.8</v>
      </c>
      <c r="K112" s="30"/>
      <c r="L112" s="30"/>
      <c r="M112" s="30">
        <f t="shared" si="12"/>
        <v>11469.8</v>
      </c>
      <c r="N112" s="30">
        <f t="shared" si="13"/>
        <v>11469.8</v>
      </c>
    </row>
    <row r="113" spans="1:14" x14ac:dyDescent="0.2">
      <c r="A113" s="23" t="s">
        <v>64</v>
      </c>
      <c r="B113" s="24">
        <v>24</v>
      </c>
      <c r="C113" s="25">
        <v>1403</v>
      </c>
      <c r="D113" s="26" t="s">
        <v>175</v>
      </c>
      <c r="E113" s="27" t="s">
        <v>3</v>
      </c>
      <c r="F113" s="26" t="s">
        <v>2</v>
      </c>
      <c r="G113" s="28" t="s">
        <v>228</v>
      </c>
      <c r="H113" s="29">
        <v>540</v>
      </c>
      <c r="I113" s="30">
        <v>11469.8</v>
      </c>
      <c r="J113" s="30">
        <v>11469.8</v>
      </c>
      <c r="K113" s="30"/>
      <c r="L113" s="30"/>
      <c r="M113" s="30">
        <f t="shared" si="12"/>
        <v>11469.8</v>
      </c>
      <c r="N113" s="30">
        <f t="shared" si="13"/>
        <v>11469.8</v>
      </c>
    </row>
    <row r="114" spans="1:14" ht="45" x14ac:dyDescent="0.2">
      <c r="A114" s="23" t="s">
        <v>293</v>
      </c>
      <c r="B114" s="24">
        <v>24</v>
      </c>
      <c r="C114" s="25">
        <v>1403</v>
      </c>
      <c r="D114" s="26" t="s">
        <v>175</v>
      </c>
      <c r="E114" s="27" t="s">
        <v>3</v>
      </c>
      <c r="F114" s="26" t="s">
        <v>2</v>
      </c>
      <c r="G114" s="28" t="s">
        <v>227</v>
      </c>
      <c r="H114" s="29" t="s">
        <v>7</v>
      </c>
      <c r="I114" s="30">
        <f>I115</f>
        <v>15302.8</v>
      </c>
      <c r="J114" s="30">
        <f>J115</f>
        <v>15302.8</v>
      </c>
      <c r="K114" s="30"/>
      <c r="L114" s="30"/>
      <c r="M114" s="30">
        <f t="shared" si="12"/>
        <v>15302.8</v>
      </c>
      <c r="N114" s="30">
        <f t="shared" si="13"/>
        <v>15302.8</v>
      </c>
    </row>
    <row r="115" spans="1:14" x14ac:dyDescent="0.2">
      <c r="A115" s="23" t="s">
        <v>65</v>
      </c>
      <c r="B115" s="24">
        <v>24</v>
      </c>
      <c r="C115" s="25">
        <v>1403</v>
      </c>
      <c r="D115" s="26" t="s">
        <v>175</v>
      </c>
      <c r="E115" s="27" t="s">
        <v>3</v>
      </c>
      <c r="F115" s="26" t="s">
        <v>2</v>
      </c>
      <c r="G115" s="28" t="s">
        <v>227</v>
      </c>
      <c r="H115" s="29">
        <v>500</v>
      </c>
      <c r="I115" s="30">
        <f>I116</f>
        <v>15302.8</v>
      </c>
      <c r="J115" s="30">
        <f>J116</f>
        <v>15302.8</v>
      </c>
      <c r="K115" s="30"/>
      <c r="L115" s="30"/>
      <c r="M115" s="30">
        <f t="shared" si="12"/>
        <v>15302.8</v>
      </c>
      <c r="N115" s="30">
        <f t="shared" si="13"/>
        <v>15302.8</v>
      </c>
    </row>
    <row r="116" spans="1:14" x14ac:dyDescent="0.2">
      <c r="A116" s="23" t="s">
        <v>64</v>
      </c>
      <c r="B116" s="24">
        <v>24</v>
      </c>
      <c r="C116" s="25">
        <v>1403</v>
      </c>
      <c r="D116" s="26" t="s">
        <v>175</v>
      </c>
      <c r="E116" s="27" t="s">
        <v>3</v>
      </c>
      <c r="F116" s="26" t="s">
        <v>2</v>
      </c>
      <c r="G116" s="28" t="s">
        <v>227</v>
      </c>
      <c r="H116" s="29">
        <v>540</v>
      </c>
      <c r="I116" s="30">
        <v>15302.8</v>
      </c>
      <c r="J116" s="30">
        <v>15302.8</v>
      </c>
      <c r="K116" s="30"/>
      <c r="L116" s="30"/>
      <c r="M116" s="30">
        <f t="shared" si="12"/>
        <v>15302.8</v>
      </c>
      <c r="N116" s="30">
        <f t="shared" si="13"/>
        <v>15302.8</v>
      </c>
    </row>
    <row r="117" spans="1:14" ht="22.5" x14ac:dyDescent="0.2">
      <c r="A117" s="36" t="s">
        <v>226</v>
      </c>
      <c r="B117" s="37">
        <v>63</v>
      </c>
      <c r="C117" s="38" t="s">
        <v>7</v>
      </c>
      <c r="D117" s="39" t="s">
        <v>7</v>
      </c>
      <c r="E117" s="40" t="s">
        <v>7</v>
      </c>
      <c r="F117" s="39" t="s">
        <v>7</v>
      </c>
      <c r="G117" s="41" t="s">
        <v>7</v>
      </c>
      <c r="H117" s="42" t="s">
        <v>7</v>
      </c>
      <c r="I117" s="43">
        <f>I118+I127+I151+I136</f>
        <v>135391.5</v>
      </c>
      <c r="J117" s="43">
        <f>J118+J127+J151+J136</f>
        <v>134586.20000000001</v>
      </c>
      <c r="K117" s="43"/>
      <c r="L117" s="43"/>
      <c r="M117" s="43">
        <f t="shared" si="12"/>
        <v>135391.5</v>
      </c>
      <c r="N117" s="43">
        <f t="shared" si="13"/>
        <v>134586.20000000001</v>
      </c>
    </row>
    <row r="118" spans="1:14" x14ac:dyDescent="0.2">
      <c r="A118" s="23" t="s">
        <v>27</v>
      </c>
      <c r="B118" s="24">
        <v>63</v>
      </c>
      <c r="C118" s="25">
        <v>100</v>
      </c>
      <c r="D118" s="26" t="s">
        <v>7</v>
      </c>
      <c r="E118" s="27" t="s">
        <v>7</v>
      </c>
      <c r="F118" s="26" t="s">
        <v>7</v>
      </c>
      <c r="G118" s="28" t="s">
        <v>7</v>
      </c>
      <c r="H118" s="29" t="s">
        <v>7</v>
      </c>
      <c r="I118" s="30">
        <f>I119</f>
        <v>4440.9000000000005</v>
      </c>
      <c r="J118" s="30">
        <f>J119</f>
        <v>4440.9000000000005</v>
      </c>
      <c r="K118" s="30"/>
      <c r="L118" s="30"/>
      <c r="M118" s="30">
        <f t="shared" si="12"/>
        <v>4440.9000000000005</v>
      </c>
      <c r="N118" s="30">
        <f t="shared" si="13"/>
        <v>4440.9000000000005</v>
      </c>
    </row>
    <row r="119" spans="1:14" x14ac:dyDescent="0.2">
      <c r="A119" s="23" t="s">
        <v>86</v>
      </c>
      <c r="B119" s="24">
        <v>63</v>
      </c>
      <c r="C119" s="25">
        <v>113</v>
      </c>
      <c r="D119" s="26" t="s">
        <v>7</v>
      </c>
      <c r="E119" s="27" t="s">
        <v>7</v>
      </c>
      <c r="F119" s="26" t="s">
        <v>7</v>
      </c>
      <c r="G119" s="28" t="s">
        <v>7</v>
      </c>
      <c r="H119" s="29" t="s">
        <v>7</v>
      </c>
      <c r="I119" s="30">
        <f>I120</f>
        <v>4440.9000000000005</v>
      </c>
      <c r="J119" s="30">
        <f>J120</f>
        <v>4440.9000000000005</v>
      </c>
      <c r="K119" s="30"/>
      <c r="L119" s="30"/>
      <c r="M119" s="30">
        <f t="shared" si="12"/>
        <v>4440.9000000000005</v>
      </c>
      <c r="N119" s="30">
        <f t="shared" si="13"/>
        <v>4440.9000000000005</v>
      </c>
    </row>
    <row r="120" spans="1:14" ht="45" x14ac:dyDescent="0.2">
      <c r="A120" s="23" t="s">
        <v>300</v>
      </c>
      <c r="B120" s="24">
        <v>63</v>
      </c>
      <c r="C120" s="25">
        <v>113</v>
      </c>
      <c r="D120" s="26" t="s">
        <v>34</v>
      </c>
      <c r="E120" s="27" t="s">
        <v>3</v>
      </c>
      <c r="F120" s="26" t="s">
        <v>2</v>
      </c>
      <c r="G120" s="28" t="s">
        <v>9</v>
      </c>
      <c r="H120" s="29" t="s">
        <v>7</v>
      </c>
      <c r="I120" s="30">
        <f>I121+I124</f>
        <v>4440.9000000000005</v>
      </c>
      <c r="J120" s="30">
        <f>J121+J124</f>
        <v>4440.9000000000005</v>
      </c>
      <c r="K120" s="30"/>
      <c r="L120" s="30"/>
      <c r="M120" s="30">
        <f t="shared" si="12"/>
        <v>4440.9000000000005</v>
      </c>
      <c r="N120" s="30">
        <f t="shared" si="13"/>
        <v>4440.9000000000005</v>
      </c>
    </row>
    <row r="121" spans="1:14" ht="22.5" x14ac:dyDescent="0.2">
      <c r="A121" s="23" t="s">
        <v>81</v>
      </c>
      <c r="B121" s="24">
        <v>63</v>
      </c>
      <c r="C121" s="25">
        <v>113</v>
      </c>
      <c r="D121" s="26" t="s">
        <v>34</v>
      </c>
      <c r="E121" s="27" t="s">
        <v>3</v>
      </c>
      <c r="F121" s="26" t="s">
        <v>2</v>
      </c>
      <c r="G121" s="28" t="s">
        <v>80</v>
      </c>
      <c r="H121" s="29" t="s">
        <v>7</v>
      </c>
      <c r="I121" s="30">
        <f>I122</f>
        <v>27.1</v>
      </c>
      <c r="J121" s="30">
        <f>J122</f>
        <v>27.1</v>
      </c>
      <c r="K121" s="30"/>
      <c r="L121" s="30"/>
      <c r="M121" s="30">
        <f t="shared" si="12"/>
        <v>27.1</v>
      </c>
      <c r="N121" s="30">
        <f t="shared" si="13"/>
        <v>27.1</v>
      </c>
    </row>
    <row r="122" spans="1:14" ht="22.5" x14ac:dyDescent="0.2">
      <c r="A122" s="23" t="s">
        <v>14</v>
      </c>
      <c r="B122" s="24">
        <v>63</v>
      </c>
      <c r="C122" s="25">
        <v>113</v>
      </c>
      <c r="D122" s="26" t="s">
        <v>34</v>
      </c>
      <c r="E122" s="27" t="s">
        <v>3</v>
      </c>
      <c r="F122" s="26" t="s">
        <v>2</v>
      </c>
      <c r="G122" s="28" t="s">
        <v>80</v>
      </c>
      <c r="H122" s="29">
        <v>200</v>
      </c>
      <c r="I122" s="30">
        <f>I123</f>
        <v>27.1</v>
      </c>
      <c r="J122" s="30">
        <f>J123</f>
        <v>27.1</v>
      </c>
      <c r="K122" s="30"/>
      <c r="L122" s="30"/>
      <c r="M122" s="30">
        <f t="shared" si="12"/>
        <v>27.1</v>
      </c>
      <c r="N122" s="30">
        <f t="shared" si="13"/>
        <v>27.1</v>
      </c>
    </row>
    <row r="123" spans="1:14" ht="22.5" x14ac:dyDescent="0.2">
      <c r="A123" s="23" t="s">
        <v>13</v>
      </c>
      <c r="B123" s="24">
        <v>63</v>
      </c>
      <c r="C123" s="25">
        <v>113</v>
      </c>
      <c r="D123" s="26" t="s">
        <v>34</v>
      </c>
      <c r="E123" s="27" t="s">
        <v>3</v>
      </c>
      <c r="F123" s="26" t="s">
        <v>2</v>
      </c>
      <c r="G123" s="28" t="s">
        <v>80</v>
      </c>
      <c r="H123" s="29">
        <v>240</v>
      </c>
      <c r="I123" s="30">
        <v>27.1</v>
      </c>
      <c r="J123" s="30">
        <v>27.1</v>
      </c>
      <c r="K123" s="30"/>
      <c r="L123" s="30"/>
      <c r="M123" s="30">
        <f t="shared" si="12"/>
        <v>27.1</v>
      </c>
      <c r="N123" s="30">
        <f t="shared" si="13"/>
        <v>27.1</v>
      </c>
    </row>
    <row r="124" spans="1:14" ht="45" x14ac:dyDescent="0.2">
      <c r="A124" s="23" t="s">
        <v>225</v>
      </c>
      <c r="B124" s="24">
        <v>63</v>
      </c>
      <c r="C124" s="25">
        <v>113</v>
      </c>
      <c r="D124" s="26" t="s">
        <v>34</v>
      </c>
      <c r="E124" s="27" t="s">
        <v>3</v>
      </c>
      <c r="F124" s="26" t="s">
        <v>2</v>
      </c>
      <c r="G124" s="28" t="s">
        <v>224</v>
      </c>
      <c r="H124" s="29" t="s">
        <v>7</v>
      </c>
      <c r="I124" s="30">
        <f>I125</f>
        <v>4413.8</v>
      </c>
      <c r="J124" s="30">
        <f>J125</f>
        <v>4413.8</v>
      </c>
      <c r="K124" s="30"/>
      <c r="L124" s="30"/>
      <c r="M124" s="30">
        <f t="shared" si="12"/>
        <v>4413.8</v>
      </c>
      <c r="N124" s="30">
        <f t="shared" si="13"/>
        <v>4413.8</v>
      </c>
    </row>
    <row r="125" spans="1:14" ht="22.5" x14ac:dyDescent="0.2">
      <c r="A125" s="23" t="s">
        <v>79</v>
      </c>
      <c r="B125" s="24">
        <v>63</v>
      </c>
      <c r="C125" s="25">
        <v>113</v>
      </c>
      <c r="D125" s="26" t="s">
        <v>34</v>
      </c>
      <c r="E125" s="27" t="s">
        <v>3</v>
      </c>
      <c r="F125" s="26" t="s">
        <v>2</v>
      </c>
      <c r="G125" s="28" t="s">
        <v>224</v>
      </c>
      <c r="H125" s="29">
        <v>600</v>
      </c>
      <c r="I125" s="30">
        <f>I126</f>
        <v>4413.8</v>
      </c>
      <c r="J125" s="30">
        <f>J126</f>
        <v>4413.8</v>
      </c>
      <c r="K125" s="30"/>
      <c r="L125" s="30"/>
      <c r="M125" s="30">
        <f t="shared" si="12"/>
        <v>4413.8</v>
      </c>
      <c r="N125" s="30">
        <f t="shared" si="13"/>
        <v>4413.8</v>
      </c>
    </row>
    <row r="126" spans="1:14" x14ac:dyDescent="0.2">
      <c r="A126" s="23" t="s">
        <v>156</v>
      </c>
      <c r="B126" s="24">
        <v>63</v>
      </c>
      <c r="C126" s="25">
        <v>113</v>
      </c>
      <c r="D126" s="26" t="s">
        <v>34</v>
      </c>
      <c r="E126" s="27" t="s">
        <v>3</v>
      </c>
      <c r="F126" s="26" t="s">
        <v>2</v>
      </c>
      <c r="G126" s="28" t="s">
        <v>224</v>
      </c>
      <c r="H126" s="29">
        <v>610</v>
      </c>
      <c r="I126" s="30">
        <v>4413.8</v>
      </c>
      <c r="J126" s="30">
        <v>4413.8</v>
      </c>
      <c r="K126" s="30"/>
      <c r="L126" s="30"/>
      <c r="M126" s="30">
        <f t="shared" si="12"/>
        <v>4413.8</v>
      </c>
      <c r="N126" s="30">
        <f t="shared" si="13"/>
        <v>4413.8</v>
      </c>
    </row>
    <row r="127" spans="1:14" x14ac:dyDescent="0.2">
      <c r="A127" s="23" t="s">
        <v>119</v>
      </c>
      <c r="B127" s="24">
        <v>63</v>
      </c>
      <c r="C127" s="25">
        <v>400</v>
      </c>
      <c r="D127" s="26" t="s">
        <v>7</v>
      </c>
      <c r="E127" s="27" t="s">
        <v>7</v>
      </c>
      <c r="F127" s="26" t="s">
        <v>7</v>
      </c>
      <c r="G127" s="28" t="s">
        <v>7</v>
      </c>
      <c r="H127" s="29" t="s">
        <v>7</v>
      </c>
      <c r="I127" s="30">
        <f>I128</f>
        <v>888.8</v>
      </c>
      <c r="J127" s="30">
        <f>J128</f>
        <v>888.8</v>
      </c>
      <c r="K127" s="30"/>
      <c r="L127" s="30"/>
      <c r="M127" s="30">
        <f t="shared" si="12"/>
        <v>888.8</v>
      </c>
      <c r="N127" s="30">
        <f t="shared" si="13"/>
        <v>888.8</v>
      </c>
    </row>
    <row r="128" spans="1:14" x14ac:dyDescent="0.2">
      <c r="A128" s="23" t="s">
        <v>113</v>
      </c>
      <c r="B128" s="24">
        <v>63</v>
      </c>
      <c r="C128" s="25">
        <v>412</v>
      </c>
      <c r="D128" s="26" t="s">
        <v>7</v>
      </c>
      <c r="E128" s="27" t="s">
        <v>7</v>
      </c>
      <c r="F128" s="26" t="s">
        <v>7</v>
      </c>
      <c r="G128" s="28" t="s">
        <v>7</v>
      </c>
      <c r="H128" s="29" t="s">
        <v>7</v>
      </c>
      <c r="I128" s="30">
        <f>I129</f>
        <v>888.8</v>
      </c>
      <c r="J128" s="30">
        <f>J129</f>
        <v>888.8</v>
      </c>
      <c r="K128" s="30"/>
      <c r="L128" s="30"/>
      <c r="M128" s="30">
        <f t="shared" si="12"/>
        <v>888.8</v>
      </c>
      <c r="N128" s="30">
        <f t="shared" si="13"/>
        <v>888.8</v>
      </c>
    </row>
    <row r="129" spans="1:14" ht="45" x14ac:dyDescent="0.2">
      <c r="A129" s="23" t="s">
        <v>320</v>
      </c>
      <c r="B129" s="24">
        <v>63</v>
      </c>
      <c r="C129" s="25">
        <v>412</v>
      </c>
      <c r="D129" s="26" t="s">
        <v>206</v>
      </c>
      <c r="E129" s="27" t="s">
        <v>3</v>
      </c>
      <c r="F129" s="26" t="s">
        <v>2</v>
      </c>
      <c r="G129" s="28" t="s">
        <v>9</v>
      </c>
      <c r="H129" s="29" t="s">
        <v>7</v>
      </c>
      <c r="I129" s="30">
        <f>I130+I133</f>
        <v>888.8</v>
      </c>
      <c r="J129" s="30">
        <f>J130+J133</f>
        <v>888.8</v>
      </c>
      <c r="K129" s="30"/>
      <c r="L129" s="30"/>
      <c r="M129" s="30">
        <f t="shared" si="12"/>
        <v>888.8</v>
      </c>
      <c r="N129" s="30">
        <f t="shared" si="13"/>
        <v>888.8</v>
      </c>
    </row>
    <row r="130" spans="1:14" ht="33.6" customHeight="1" x14ac:dyDescent="0.2">
      <c r="A130" s="23" t="s">
        <v>223</v>
      </c>
      <c r="B130" s="24">
        <v>63</v>
      </c>
      <c r="C130" s="25">
        <v>412</v>
      </c>
      <c r="D130" s="26" t="s">
        <v>206</v>
      </c>
      <c r="E130" s="27" t="s">
        <v>3</v>
      </c>
      <c r="F130" s="26" t="s">
        <v>2</v>
      </c>
      <c r="G130" s="28" t="s">
        <v>222</v>
      </c>
      <c r="H130" s="29" t="s">
        <v>7</v>
      </c>
      <c r="I130" s="30">
        <f>I131</f>
        <v>858.8</v>
      </c>
      <c r="J130" s="30">
        <f>J131</f>
        <v>858.8</v>
      </c>
      <c r="K130" s="30"/>
      <c r="L130" s="30"/>
      <c r="M130" s="30">
        <f t="shared" si="12"/>
        <v>858.8</v>
      </c>
      <c r="N130" s="30">
        <f t="shared" si="13"/>
        <v>858.8</v>
      </c>
    </row>
    <row r="131" spans="1:14" ht="22.5" x14ac:dyDescent="0.2">
      <c r="A131" s="23" t="s">
        <v>79</v>
      </c>
      <c r="B131" s="24">
        <v>63</v>
      </c>
      <c r="C131" s="25">
        <v>412</v>
      </c>
      <c r="D131" s="26" t="s">
        <v>206</v>
      </c>
      <c r="E131" s="27" t="s">
        <v>3</v>
      </c>
      <c r="F131" s="26" t="s">
        <v>2</v>
      </c>
      <c r="G131" s="28" t="s">
        <v>222</v>
      </c>
      <c r="H131" s="29">
        <v>600</v>
      </c>
      <c r="I131" s="30">
        <f>I132</f>
        <v>858.8</v>
      </c>
      <c r="J131" s="30">
        <f>J132</f>
        <v>858.8</v>
      </c>
      <c r="K131" s="30"/>
      <c r="L131" s="30"/>
      <c r="M131" s="30">
        <f t="shared" si="12"/>
        <v>858.8</v>
      </c>
      <c r="N131" s="30">
        <f t="shared" si="13"/>
        <v>858.8</v>
      </c>
    </row>
    <row r="132" spans="1:14" x14ac:dyDescent="0.2">
      <c r="A132" s="23" t="s">
        <v>156</v>
      </c>
      <c r="B132" s="24">
        <v>63</v>
      </c>
      <c r="C132" s="25">
        <v>412</v>
      </c>
      <c r="D132" s="26" t="s">
        <v>206</v>
      </c>
      <c r="E132" s="27" t="s">
        <v>3</v>
      </c>
      <c r="F132" s="26" t="s">
        <v>2</v>
      </c>
      <c r="G132" s="28" t="s">
        <v>222</v>
      </c>
      <c r="H132" s="29">
        <v>610</v>
      </c>
      <c r="I132" s="30">
        <v>858.8</v>
      </c>
      <c r="J132" s="30">
        <v>858.8</v>
      </c>
      <c r="K132" s="30"/>
      <c r="L132" s="30"/>
      <c r="M132" s="30">
        <f t="shared" si="12"/>
        <v>858.8</v>
      </c>
      <c r="N132" s="30">
        <f t="shared" si="13"/>
        <v>858.8</v>
      </c>
    </row>
    <row r="133" spans="1:14" ht="22.5" x14ac:dyDescent="0.2">
      <c r="A133" s="1" t="s">
        <v>307</v>
      </c>
      <c r="B133" s="31">
        <v>63</v>
      </c>
      <c r="C133" s="25">
        <v>412</v>
      </c>
      <c r="D133" s="32" t="s">
        <v>206</v>
      </c>
      <c r="E133" s="33" t="s">
        <v>3</v>
      </c>
      <c r="F133" s="32" t="s">
        <v>2</v>
      </c>
      <c r="G133" s="34" t="s">
        <v>275</v>
      </c>
      <c r="H133" s="29" t="s">
        <v>7</v>
      </c>
      <c r="I133" s="35">
        <f>I134</f>
        <v>30</v>
      </c>
      <c r="J133" s="30">
        <f>J134</f>
        <v>30</v>
      </c>
      <c r="K133" s="35"/>
      <c r="L133" s="30"/>
      <c r="M133" s="35">
        <f t="shared" si="12"/>
        <v>30</v>
      </c>
      <c r="N133" s="30">
        <f t="shared" si="13"/>
        <v>30</v>
      </c>
    </row>
    <row r="134" spans="1:14" ht="22.5" x14ac:dyDescent="0.2">
      <c r="A134" s="1" t="s">
        <v>79</v>
      </c>
      <c r="B134" s="31">
        <v>63</v>
      </c>
      <c r="C134" s="25">
        <v>412</v>
      </c>
      <c r="D134" s="32" t="s">
        <v>206</v>
      </c>
      <c r="E134" s="33" t="s">
        <v>3</v>
      </c>
      <c r="F134" s="32" t="s">
        <v>2</v>
      </c>
      <c r="G134" s="34" t="s">
        <v>275</v>
      </c>
      <c r="H134" s="29">
        <v>600</v>
      </c>
      <c r="I134" s="35">
        <f>I135</f>
        <v>30</v>
      </c>
      <c r="J134" s="30">
        <f>J135</f>
        <v>30</v>
      </c>
      <c r="K134" s="35"/>
      <c r="L134" s="30"/>
      <c r="M134" s="35">
        <f t="shared" si="12"/>
        <v>30</v>
      </c>
      <c r="N134" s="30">
        <f t="shared" si="13"/>
        <v>30</v>
      </c>
    </row>
    <row r="135" spans="1:14" x14ac:dyDescent="0.2">
      <c r="A135" s="1" t="s">
        <v>156</v>
      </c>
      <c r="B135" s="31">
        <v>63</v>
      </c>
      <c r="C135" s="25">
        <v>412</v>
      </c>
      <c r="D135" s="32" t="s">
        <v>206</v>
      </c>
      <c r="E135" s="33" t="s">
        <v>3</v>
      </c>
      <c r="F135" s="32" t="s">
        <v>2</v>
      </c>
      <c r="G135" s="34" t="s">
        <v>275</v>
      </c>
      <c r="H135" s="29">
        <v>610</v>
      </c>
      <c r="I135" s="35">
        <v>30</v>
      </c>
      <c r="J135" s="30">
        <v>30</v>
      </c>
      <c r="K135" s="35"/>
      <c r="L135" s="30"/>
      <c r="M135" s="35">
        <f t="shared" si="12"/>
        <v>30</v>
      </c>
      <c r="N135" s="30">
        <f t="shared" si="13"/>
        <v>30</v>
      </c>
    </row>
    <row r="136" spans="1:14" x14ac:dyDescent="0.2">
      <c r="A136" s="1" t="s">
        <v>58</v>
      </c>
      <c r="B136" s="31">
        <v>63</v>
      </c>
      <c r="C136" s="25">
        <v>700</v>
      </c>
      <c r="D136" s="32" t="s">
        <v>7</v>
      </c>
      <c r="E136" s="33" t="s">
        <v>7</v>
      </c>
      <c r="F136" s="32" t="s">
        <v>7</v>
      </c>
      <c r="G136" s="34" t="s">
        <v>7</v>
      </c>
      <c r="H136" s="29" t="s">
        <v>7</v>
      </c>
      <c r="I136" s="35">
        <f>I137</f>
        <v>21662.9</v>
      </c>
      <c r="J136" s="30">
        <f>J137</f>
        <v>21662.9</v>
      </c>
      <c r="K136" s="35"/>
      <c r="L136" s="30"/>
      <c r="M136" s="35">
        <f t="shared" si="12"/>
        <v>21662.9</v>
      </c>
      <c r="N136" s="30">
        <f t="shared" si="13"/>
        <v>21662.9</v>
      </c>
    </row>
    <row r="137" spans="1:14" x14ac:dyDescent="0.2">
      <c r="A137" s="1" t="s">
        <v>190</v>
      </c>
      <c r="B137" s="31">
        <v>63</v>
      </c>
      <c r="C137" s="25">
        <v>703</v>
      </c>
      <c r="D137" s="32"/>
      <c r="E137" s="33"/>
      <c r="F137" s="32"/>
      <c r="G137" s="34"/>
      <c r="H137" s="29"/>
      <c r="I137" s="35">
        <f>I138</f>
        <v>21662.9</v>
      </c>
      <c r="J137" s="30">
        <f>J138</f>
        <v>21662.9</v>
      </c>
      <c r="K137" s="35"/>
      <c r="L137" s="30"/>
      <c r="M137" s="35">
        <f t="shared" si="12"/>
        <v>21662.9</v>
      </c>
      <c r="N137" s="30">
        <f t="shared" si="13"/>
        <v>21662.9</v>
      </c>
    </row>
    <row r="138" spans="1:14" ht="56.25" x14ac:dyDescent="0.2">
      <c r="A138" s="1" t="s">
        <v>319</v>
      </c>
      <c r="B138" s="31">
        <v>63</v>
      </c>
      <c r="C138" s="25">
        <v>703</v>
      </c>
      <c r="D138" s="32" t="s">
        <v>155</v>
      </c>
      <c r="E138" s="33" t="s">
        <v>3</v>
      </c>
      <c r="F138" s="32" t="s">
        <v>2</v>
      </c>
      <c r="G138" s="34" t="s">
        <v>9</v>
      </c>
      <c r="H138" s="29" t="s">
        <v>7</v>
      </c>
      <c r="I138" s="35">
        <f>I139+I142+I145+I148</f>
        <v>21662.9</v>
      </c>
      <c r="J138" s="30">
        <f>J139+J142+J145+J148</f>
        <v>21662.9</v>
      </c>
      <c r="K138" s="35"/>
      <c r="L138" s="30"/>
      <c r="M138" s="35">
        <f t="shared" si="12"/>
        <v>21662.9</v>
      </c>
      <c r="N138" s="30">
        <f t="shared" si="13"/>
        <v>21662.9</v>
      </c>
    </row>
    <row r="139" spans="1:14" ht="67.5" x14ac:dyDescent="0.2">
      <c r="A139" s="1" t="s">
        <v>189</v>
      </c>
      <c r="B139" s="31">
        <v>63</v>
      </c>
      <c r="C139" s="25">
        <v>703</v>
      </c>
      <c r="D139" s="32" t="s">
        <v>155</v>
      </c>
      <c r="E139" s="33" t="s">
        <v>3</v>
      </c>
      <c r="F139" s="32" t="s">
        <v>2</v>
      </c>
      <c r="G139" s="34" t="s">
        <v>188</v>
      </c>
      <c r="H139" s="29" t="s">
        <v>7</v>
      </c>
      <c r="I139" s="35">
        <f>I140</f>
        <v>729.1</v>
      </c>
      <c r="J139" s="30">
        <f>J140</f>
        <v>729.1</v>
      </c>
      <c r="K139" s="35"/>
      <c r="L139" s="30"/>
      <c r="M139" s="35">
        <f t="shared" si="12"/>
        <v>729.1</v>
      </c>
      <c r="N139" s="30">
        <f t="shared" si="13"/>
        <v>729.1</v>
      </c>
    </row>
    <row r="140" spans="1:14" ht="22.5" x14ac:dyDescent="0.2">
      <c r="A140" s="1" t="s">
        <v>79</v>
      </c>
      <c r="B140" s="31">
        <v>63</v>
      </c>
      <c r="C140" s="25">
        <v>703</v>
      </c>
      <c r="D140" s="32" t="s">
        <v>155</v>
      </c>
      <c r="E140" s="33" t="s">
        <v>3</v>
      </c>
      <c r="F140" s="32" t="s">
        <v>2</v>
      </c>
      <c r="G140" s="34" t="s">
        <v>188</v>
      </c>
      <c r="H140" s="29">
        <v>600</v>
      </c>
      <c r="I140" s="35">
        <f>I141</f>
        <v>729.1</v>
      </c>
      <c r="J140" s="30">
        <f>J141</f>
        <v>729.1</v>
      </c>
      <c r="K140" s="35"/>
      <c r="L140" s="30"/>
      <c r="M140" s="35">
        <f t="shared" si="12"/>
        <v>729.1</v>
      </c>
      <c r="N140" s="30">
        <f t="shared" si="13"/>
        <v>729.1</v>
      </c>
    </row>
    <row r="141" spans="1:14" x14ac:dyDescent="0.2">
      <c r="A141" s="1" t="s">
        <v>156</v>
      </c>
      <c r="B141" s="31">
        <v>63</v>
      </c>
      <c r="C141" s="25">
        <v>703</v>
      </c>
      <c r="D141" s="32" t="s">
        <v>155</v>
      </c>
      <c r="E141" s="33" t="s">
        <v>3</v>
      </c>
      <c r="F141" s="32" t="s">
        <v>2</v>
      </c>
      <c r="G141" s="34" t="s">
        <v>188</v>
      </c>
      <c r="H141" s="29">
        <v>610</v>
      </c>
      <c r="I141" s="35">
        <v>729.1</v>
      </c>
      <c r="J141" s="30">
        <v>729.1</v>
      </c>
      <c r="K141" s="35"/>
      <c r="L141" s="30"/>
      <c r="M141" s="35">
        <f t="shared" si="12"/>
        <v>729.1</v>
      </c>
      <c r="N141" s="30">
        <f t="shared" si="13"/>
        <v>729.1</v>
      </c>
    </row>
    <row r="142" spans="1:14" ht="22.5" x14ac:dyDescent="0.2">
      <c r="A142" s="1" t="s">
        <v>187</v>
      </c>
      <c r="B142" s="31">
        <v>63</v>
      </c>
      <c r="C142" s="25">
        <v>703</v>
      </c>
      <c r="D142" s="32" t="s">
        <v>155</v>
      </c>
      <c r="E142" s="33" t="s">
        <v>3</v>
      </c>
      <c r="F142" s="32" t="s">
        <v>2</v>
      </c>
      <c r="G142" s="34" t="s">
        <v>186</v>
      </c>
      <c r="H142" s="29" t="s">
        <v>7</v>
      </c>
      <c r="I142" s="35">
        <f>I143</f>
        <v>363.1</v>
      </c>
      <c r="J142" s="30">
        <f>J143</f>
        <v>363.1</v>
      </c>
      <c r="K142" s="35"/>
      <c r="L142" s="30"/>
      <c r="M142" s="35">
        <f t="shared" si="12"/>
        <v>363.1</v>
      </c>
      <c r="N142" s="30">
        <f t="shared" si="13"/>
        <v>363.1</v>
      </c>
    </row>
    <row r="143" spans="1:14" ht="22.5" x14ac:dyDescent="0.2">
      <c r="A143" s="1" t="s">
        <v>79</v>
      </c>
      <c r="B143" s="31">
        <v>63</v>
      </c>
      <c r="C143" s="25">
        <v>703</v>
      </c>
      <c r="D143" s="32" t="s">
        <v>155</v>
      </c>
      <c r="E143" s="33" t="s">
        <v>3</v>
      </c>
      <c r="F143" s="32" t="s">
        <v>2</v>
      </c>
      <c r="G143" s="34" t="s">
        <v>186</v>
      </c>
      <c r="H143" s="29">
        <v>600</v>
      </c>
      <c r="I143" s="35">
        <f>I144</f>
        <v>363.1</v>
      </c>
      <c r="J143" s="30">
        <f>J144</f>
        <v>363.1</v>
      </c>
      <c r="K143" s="35"/>
      <c r="L143" s="30"/>
      <c r="M143" s="35">
        <f t="shared" si="12"/>
        <v>363.1</v>
      </c>
      <c r="N143" s="30">
        <f t="shared" si="13"/>
        <v>363.1</v>
      </c>
    </row>
    <row r="144" spans="1:14" x14ac:dyDescent="0.2">
      <c r="A144" s="1" t="s">
        <v>156</v>
      </c>
      <c r="B144" s="31">
        <v>63</v>
      </c>
      <c r="C144" s="25">
        <v>703</v>
      </c>
      <c r="D144" s="32" t="s">
        <v>155</v>
      </c>
      <c r="E144" s="33" t="s">
        <v>3</v>
      </c>
      <c r="F144" s="32" t="s">
        <v>2</v>
      </c>
      <c r="G144" s="34" t="s">
        <v>186</v>
      </c>
      <c r="H144" s="29">
        <v>610</v>
      </c>
      <c r="I144" s="35">
        <v>363.1</v>
      </c>
      <c r="J144" s="30">
        <v>363.1</v>
      </c>
      <c r="K144" s="35"/>
      <c r="L144" s="30"/>
      <c r="M144" s="35">
        <f t="shared" si="12"/>
        <v>363.1</v>
      </c>
      <c r="N144" s="30">
        <f t="shared" si="13"/>
        <v>363.1</v>
      </c>
    </row>
    <row r="145" spans="1:14" x14ac:dyDescent="0.2">
      <c r="A145" s="1" t="s">
        <v>185</v>
      </c>
      <c r="B145" s="31">
        <v>63</v>
      </c>
      <c r="C145" s="25">
        <v>703</v>
      </c>
      <c r="D145" s="32" t="s">
        <v>155</v>
      </c>
      <c r="E145" s="33" t="s">
        <v>3</v>
      </c>
      <c r="F145" s="32" t="s">
        <v>2</v>
      </c>
      <c r="G145" s="34" t="s">
        <v>184</v>
      </c>
      <c r="H145" s="29" t="s">
        <v>7</v>
      </c>
      <c r="I145" s="35">
        <f>I146</f>
        <v>12</v>
      </c>
      <c r="J145" s="30">
        <f>J146</f>
        <v>12</v>
      </c>
      <c r="K145" s="35"/>
      <c r="L145" s="30"/>
      <c r="M145" s="35">
        <f t="shared" si="12"/>
        <v>12</v>
      </c>
      <c r="N145" s="30">
        <f t="shared" si="13"/>
        <v>12</v>
      </c>
    </row>
    <row r="146" spans="1:14" ht="22.5" x14ac:dyDescent="0.2">
      <c r="A146" s="1" t="s">
        <v>79</v>
      </c>
      <c r="B146" s="31">
        <v>63</v>
      </c>
      <c r="C146" s="25">
        <v>703</v>
      </c>
      <c r="D146" s="32" t="s">
        <v>155</v>
      </c>
      <c r="E146" s="33" t="s">
        <v>3</v>
      </c>
      <c r="F146" s="32" t="s">
        <v>2</v>
      </c>
      <c r="G146" s="34" t="s">
        <v>184</v>
      </c>
      <c r="H146" s="29">
        <v>600</v>
      </c>
      <c r="I146" s="35">
        <f>I147</f>
        <v>12</v>
      </c>
      <c r="J146" s="30">
        <f>J147</f>
        <v>12</v>
      </c>
      <c r="K146" s="35"/>
      <c r="L146" s="30"/>
      <c r="M146" s="35">
        <f t="shared" si="12"/>
        <v>12</v>
      </c>
      <c r="N146" s="30">
        <f t="shared" si="13"/>
        <v>12</v>
      </c>
    </row>
    <row r="147" spans="1:14" x14ac:dyDescent="0.2">
      <c r="A147" s="1" t="s">
        <v>156</v>
      </c>
      <c r="B147" s="31">
        <v>63</v>
      </c>
      <c r="C147" s="25">
        <v>703</v>
      </c>
      <c r="D147" s="32" t="s">
        <v>155</v>
      </c>
      <c r="E147" s="33" t="s">
        <v>3</v>
      </c>
      <c r="F147" s="32" t="s">
        <v>2</v>
      </c>
      <c r="G147" s="34" t="s">
        <v>184</v>
      </c>
      <c r="H147" s="29">
        <v>610</v>
      </c>
      <c r="I147" s="35">
        <v>12</v>
      </c>
      <c r="J147" s="30">
        <v>12</v>
      </c>
      <c r="K147" s="35"/>
      <c r="L147" s="30"/>
      <c r="M147" s="35">
        <f t="shared" ref="M147:M210" si="16">I147+K147</f>
        <v>12</v>
      </c>
      <c r="N147" s="30">
        <f t="shared" ref="N147:N210" si="17">J147+L147</f>
        <v>12</v>
      </c>
    </row>
    <row r="148" spans="1:14" ht="56.25" x14ac:dyDescent="0.2">
      <c r="A148" s="1" t="s">
        <v>183</v>
      </c>
      <c r="B148" s="31">
        <v>63</v>
      </c>
      <c r="C148" s="25">
        <v>703</v>
      </c>
      <c r="D148" s="32" t="s">
        <v>155</v>
      </c>
      <c r="E148" s="33" t="s">
        <v>3</v>
      </c>
      <c r="F148" s="32" t="s">
        <v>2</v>
      </c>
      <c r="G148" s="34" t="s">
        <v>182</v>
      </c>
      <c r="H148" s="29" t="s">
        <v>7</v>
      </c>
      <c r="I148" s="35">
        <f>I149</f>
        <v>20558.7</v>
      </c>
      <c r="J148" s="30">
        <f>J149</f>
        <v>20558.7</v>
      </c>
      <c r="K148" s="35"/>
      <c r="L148" s="30"/>
      <c r="M148" s="35">
        <f t="shared" si="16"/>
        <v>20558.7</v>
      </c>
      <c r="N148" s="30">
        <f t="shared" si="17"/>
        <v>20558.7</v>
      </c>
    </row>
    <row r="149" spans="1:14" ht="22.5" x14ac:dyDescent="0.2">
      <c r="A149" s="1" t="s">
        <v>79</v>
      </c>
      <c r="B149" s="31">
        <v>63</v>
      </c>
      <c r="C149" s="25">
        <v>703</v>
      </c>
      <c r="D149" s="32" t="s">
        <v>155</v>
      </c>
      <c r="E149" s="33" t="s">
        <v>3</v>
      </c>
      <c r="F149" s="32" t="s">
        <v>2</v>
      </c>
      <c r="G149" s="34" t="s">
        <v>182</v>
      </c>
      <c r="H149" s="29">
        <v>600</v>
      </c>
      <c r="I149" s="35">
        <f>I150</f>
        <v>20558.7</v>
      </c>
      <c r="J149" s="30">
        <f>J150</f>
        <v>20558.7</v>
      </c>
      <c r="K149" s="35"/>
      <c r="L149" s="30"/>
      <c r="M149" s="35">
        <f t="shared" si="16"/>
        <v>20558.7</v>
      </c>
      <c r="N149" s="30">
        <f t="shared" si="17"/>
        <v>20558.7</v>
      </c>
    </row>
    <row r="150" spans="1:14" x14ac:dyDescent="0.2">
      <c r="A150" s="1" t="s">
        <v>156</v>
      </c>
      <c r="B150" s="31">
        <v>63</v>
      </c>
      <c r="C150" s="25">
        <v>703</v>
      </c>
      <c r="D150" s="32" t="s">
        <v>155</v>
      </c>
      <c r="E150" s="33" t="s">
        <v>3</v>
      </c>
      <c r="F150" s="32" t="s">
        <v>2</v>
      </c>
      <c r="G150" s="34" t="s">
        <v>182</v>
      </c>
      <c r="H150" s="29">
        <v>610</v>
      </c>
      <c r="I150" s="35">
        <v>20558.7</v>
      </c>
      <c r="J150" s="30">
        <v>20558.7</v>
      </c>
      <c r="K150" s="35"/>
      <c r="L150" s="30"/>
      <c r="M150" s="35">
        <f t="shared" si="16"/>
        <v>20558.7</v>
      </c>
      <c r="N150" s="30">
        <f t="shared" si="17"/>
        <v>20558.7</v>
      </c>
    </row>
    <row r="151" spans="1:14" x14ac:dyDescent="0.2">
      <c r="A151" s="23" t="s">
        <v>221</v>
      </c>
      <c r="B151" s="24">
        <v>63</v>
      </c>
      <c r="C151" s="25">
        <v>800</v>
      </c>
      <c r="D151" s="26" t="s">
        <v>7</v>
      </c>
      <c r="E151" s="27" t="s">
        <v>7</v>
      </c>
      <c r="F151" s="26" t="s">
        <v>7</v>
      </c>
      <c r="G151" s="28" t="s">
        <v>7</v>
      </c>
      <c r="H151" s="29" t="s">
        <v>7</v>
      </c>
      <c r="I151" s="30">
        <f>I152+I191</f>
        <v>108398.9</v>
      </c>
      <c r="J151" s="30">
        <f>J152+J191</f>
        <v>107593.60000000001</v>
      </c>
      <c r="K151" s="30"/>
      <c r="L151" s="30"/>
      <c r="M151" s="30">
        <f t="shared" si="16"/>
        <v>108398.9</v>
      </c>
      <c r="N151" s="30">
        <f t="shared" si="17"/>
        <v>107593.60000000001</v>
      </c>
    </row>
    <row r="152" spans="1:14" x14ac:dyDescent="0.2">
      <c r="A152" s="23" t="s">
        <v>220</v>
      </c>
      <c r="B152" s="24">
        <v>63</v>
      </c>
      <c r="C152" s="25">
        <v>801</v>
      </c>
      <c r="D152" s="26" t="s">
        <v>7</v>
      </c>
      <c r="E152" s="27" t="s">
        <v>7</v>
      </c>
      <c r="F152" s="26" t="s">
        <v>7</v>
      </c>
      <c r="G152" s="28" t="s">
        <v>7</v>
      </c>
      <c r="H152" s="29" t="s">
        <v>7</v>
      </c>
      <c r="I152" s="30">
        <f>I153+I157</f>
        <v>106488.5</v>
      </c>
      <c r="J152" s="30">
        <f>J153+J157</f>
        <v>105683.20000000001</v>
      </c>
      <c r="K152" s="30"/>
      <c r="L152" s="30"/>
      <c r="M152" s="30">
        <f t="shared" si="16"/>
        <v>106488.5</v>
      </c>
      <c r="N152" s="30">
        <f t="shared" si="17"/>
        <v>105683.20000000001</v>
      </c>
    </row>
    <row r="153" spans="1:14" ht="56.25" x14ac:dyDescent="0.2">
      <c r="A153" s="23" t="s">
        <v>302</v>
      </c>
      <c r="B153" s="24">
        <v>63</v>
      </c>
      <c r="C153" s="25">
        <v>801</v>
      </c>
      <c r="D153" s="26" t="s">
        <v>175</v>
      </c>
      <c r="E153" s="27" t="s">
        <v>3</v>
      </c>
      <c r="F153" s="26" t="s">
        <v>2</v>
      </c>
      <c r="G153" s="28" t="s">
        <v>9</v>
      </c>
      <c r="H153" s="29" t="s">
        <v>7</v>
      </c>
      <c r="I153" s="30">
        <f t="shared" ref="I153:J155" si="18">I154</f>
        <v>300</v>
      </c>
      <c r="J153" s="30">
        <f t="shared" si="18"/>
        <v>0</v>
      </c>
      <c r="K153" s="30"/>
      <c r="L153" s="30"/>
      <c r="M153" s="30">
        <f t="shared" si="16"/>
        <v>300</v>
      </c>
      <c r="N153" s="30">
        <f t="shared" si="17"/>
        <v>0</v>
      </c>
    </row>
    <row r="154" spans="1:14" ht="22.5" x14ac:dyDescent="0.2">
      <c r="A154" s="23" t="s">
        <v>176</v>
      </c>
      <c r="B154" s="24">
        <v>63</v>
      </c>
      <c r="C154" s="25">
        <v>801</v>
      </c>
      <c r="D154" s="26" t="s">
        <v>175</v>
      </c>
      <c r="E154" s="27" t="s">
        <v>3</v>
      </c>
      <c r="F154" s="26" t="s">
        <v>2</v>
      </c>
      <c r="G154" s="28" t="s">
        <v>174</v>
      </c>
      <c r="H154" s="29" t="s">
        <v>7</v>
      </c>
      <c r="I154" s="30">
        <f t="shared" si="18"/>
        <v>300</v>
      </c>
      <c r="J154" s="30">
        <f t="shared" si="18"/>
        <v>0</v>
      </c>
      <c r="K154" s="30"/>
      <c r="L154" s="30"/>
      <c r="M154" s="30">
        <f t="shared" si="16"/>
        <v>300</v>
      </c>
      <c r="N154" s="30">
        <f t="shared" si="17"/>
        <v>0</v>
      </c>
    </row>
    <row r="155" spans="1:14" ht="22.5" x14ac:dyDescent="0.2">
      <c r="A155" s="23" t="s">
        <v>79</v>
      </c>
      <c r="B155" s="24">
        <v>63</v>
      </c>
      <c r="C155" s="25">
        <v>801</v>
      </c>
      <c r="D155" s="26" t="s">
        <v>175</v>
      </c>
      <c r="E155" s="27" t="s">
        <v>3</v>
      </c>
      <c r="F155" s="26" t="s">
        <v>2</v>
      </c>
      <c r="G155" s="28" t="s">
        <v>174</v>
      </c>
      <c r="H155" s="29">
        <v>600</v>
      </c>
      <c r="I155" s="30">
        <f t="shared" si="18"/>
        <v>300</v>
      </c>
      <c r="J155" s="30">
        <f t="shared" si="18"/>
        <v>0</v>
      </c>
      <c r="K155" s="30"/>
      <c r="L155" s="30"/>
      <c r="M155" s="30">
        <f t="shared" si="16"/>
        <v>300</v>
      </c>
      <c r="N155" s="30">
        <f t="shared" si="17"/>
        <v>0</v>
      </c>
    </row>
    <row r="156" spans="1:14" x14ac:dyDescent="0.2">
      <c r="A156" s="23" t="s">
        <v>156</v>
      </c>
      <c r="B156" s="24">
        <v>63</v>
      </c>
      <c r="C156" s="25">
        <v>801</v>
      </c>
      <c r="D156" s="26" t="s">
        <v>175</v>
      </c>
      <c r="E156" s="27" t="s">
        <v>3</v>
      </c>
      <c r="F156" s="26" t="s">
        <v>2</v>
      </c>
      <c r="G156" s="28" t="s">
        <v>174</v>
      </c>
      <c r="H156" s="29">
        <v>610</v>
      </c>
      <c r="I156" s="30">
        <v>300</v>
      </c>
      <c r="J156" s="30">
        <v>0</v>
      </c>
      <c r="K156" s="30"/>
      <c r="L156" s="30"/>
      <c r="M156" s="30">
        <f t="shared" si="16"/>
        <v>300</v>
      </c>
      <c r="N156" s="30">
        <f t="shared" si="17"/>
        <v>0</v>
      </c>
    </row>
    <row r="157" spans="1:14" ht="45" x14ac:dyDescent="0.2">
      <c r="A157" s="23" t="s">
        <v>320</v>
      </c>
      <c r="B157" s="24">
        <v>63</v>
      </c>
      <c r="C157" s="25">
        <v>801</v>
      </c>
      <c r="D157" s="26" t="s">
        <v>206</v>
      </c>
      <c r="E157" s="27" t="s">
        <v>3</v>
      </c>
      <c r="F157" s="26" t="s">
        <v>2</v>
      </c>
      <c r="G157" s="28" t="s">
        <v>9</v>
      </c>
      <c r="H157" s="29" t="s">
        <v>7</v>
      </c>
      <c r="I157" s="30">
        <f>I158+I161+I164+I167++I173+I176+I179+I182+I185+I188+I170</f>
        <v>106188.5</v>
      </c>
      <c r="J157" s="30">
        <f>J158+J161+J164+J167+J170+J173+J176+J179+J182+J185+J188</f>
        <v>105683.20000000001</v>
      </c>
      <c r="K157" s="30"/>
      <c r="L157" s="30"/>
      <c r="M157" s="30">
        <f t="shared" si="16"/>
        <v>106188.5</v>
      </c>
      <c r="N157" s="30">
        <f t="shared" si="17"/>
        <v>105683.20000000001</v>
      </c>
    </row>
    <row r="158" spans="1:14" ht="78.75" x14ac:dyDescent="0.2">
      <c r="A158" s="23" t="s">
        <v>219</v>
      </c>
      <c r="B158" s="24">
        <v>63</v>
      </c>
      <c r="C158" s="25">
        <v>801</v>
      </c>
      <c r="D158" s="26" t="s">
        <v>206</v>
      </c>
      <c r="E158" s="27" t="s">
        <v>3</v>
      </c>
      <c r="F158" s="26" t="s">
        <v>2</v>
      </c>
      <c r="G158" s="28" t="s">
        <v>218</v>
      </c>
      <c r="H158" s="29" t="s">
        <v>7</v>
      </c>
      <c r="I158" s="30">
        <f>I159</f>
        <v>80.099999999999994</v>
      </c>
      <c r="J158" s="30">
        <f>J159</f>
        <v>74.8</v>
      </c>
      <c r="K158" s="30"/>
      <c r="L158" s="30"/>
      <c r="M158" s="30">
        <f t="shared" si="16"/>
        <v>80.099999999999994</v>
      </c>
      <c r="N158" s="30">
        <f t="shared" si="17"/>
        <v>74.8</v>
      </c>
    </row>
    <row r="159" spans="1:14" ht="22.5" x14ac:dyDescent="0.2">
      <c r="A159" s="23" t="s">
        <v>79</v>
      </c>
      <c r="B159" s="24">
        <v>63</v>
      </c>
      <c r="C159" s="25">
        <v>801</v>
      </c>
      <c r="D159" s="26" t="s">
        <v>206</v>
      </c>
      <c r="E159" s="27" t="s">
        <v>3</v>
      </c>
      <c r="F159" s="26" t="s">
        <v>2</v>
      </c>
      <c r="G159" s="28" t="s">
        <v>218</v>
      </c>
      <c r="H159" s="29">
        <v>600</v>
      </c>
      <c r="I159" s="30">
        <f>I160</f>
        <v>80.099999999999994</v>
      </c>
      <c r="J159" s="30">
        <f>J160</f>
        <v>74.8</v>
      </c>
      <c r="K159" s="30"/>
      <c r="L159" s="30"/>
      <c r="M159" s="30">
        <f t="shared" si="16"/>
        <v>80.099999999999994</v>
      </c>
      <c r="N159" s="30">
        <f t="shared" si="17"/>
        <v>74.8</v>
      </c>
    </row>
    <row r="160" spans="1:14" x14ac:dyDescent="0.2">
      <c r="A160" s="23" t="s">
        <v>156</v>
      </c>
      <c r="B160" s="24">
        <v>63</v>
      </c>
      <c r="C160" s="25">
        <v>801</v>
      </c>
      <c r="D160" s="26" t="s">
        <v>206</v>
      </c>
      <c r="E160" s="27" t="s">
        <v>3</v>
      </c>
      <c r="F160" s="26" t="s">
        <v>2</v>
      </c>
      <c r="G160" s="28" t="s">
        <v>218</v>
      </c>
      <c r="H160" s="29">
        <v>610</v>
      </c>
      <c r="I160" s="30">
        <v>80.099999999999994</v>
      </c>
      <c r="J160" s="30">
        <v>74.8</v>
      </c>
      <c r="K160" s="30"/>
      <c r="L160" s="30"/>
      <c r="M160" s="30">
        <f t="shared" si="16"/>
        <v>80.099999999999994</v>
      </c>
      <c r="N160" s="30">
        <f t="shared" si="17"/>
        <v>74.8</v>
      </c>
    </row>
    <row r="161" spans="1:14" ht="22.5" x14ac:dyDescent="0.2">
      <c r="A161" s="23" t="s">
        <v>187</v>
      </c>
      <c r="B161" s="24">
        <v>63</v>
      </c>
      <c r="C161" s="25">
        <v>801</v>
      </c>
      <c r="D161" s="26" t="s">
        <v>206</v>
      </c>
      <c r="E161" s="27" t="s">
        <v>3</v>
      </c>
      <c r="F161" s="26" t="s">
        <v>2</v>
      </c>
      <c r="G161" s="28" t="s">
        <v>186</v>
      </c>
      <c r="H161" s="29" t="s">
        <v>7</v>
      </c>
      <c r="I161" s="30">
        <f>I162</f>
        <v>2493</v>
      </c>
      <c r="J161" s="30">
        <f>J162</f>
        <v>2493</v>
      </c>
      <c r="K161" s="30"/>
      <c r="L161" s="30"/>
      <c r="M161" s="30">
        <f t="shared" si="16"/>
        <v>2493</v>
      </c>
      <c r="N161" s="30">
        <f t="shared" si="17"/>
        <v>2493</v>
      </c>
    </row>
    <row r="162" spans="1:14" ht="22.5" x14ac:dyDescent="0.2">
      <c r="A162" s="23" t="s">
        <v>79</v>
      </c>
      <c r="B162" s="24">
        <v>63</v>
      </c>
      <c r="C162" s="25">
        <v>801</v>
      </c>
      <c r="D162" s="26" t="s">
        <v>206</v>
      </c>
      <c r="E162" s="27" t="s">
        <v>3</v>
      </c>
      <c r="F162" s="26" t="s">
        <v>2</v>
      </c>
      <c r="G162" s="28" t="s">
        <v>186</v>
      </c>
      <c r="H162" s="29">
        <v>600</v>
      </c>
      <c r="I162" s="30">
        <f>I163</f>
        <v>2493</v>
      </c>
      <c r="J162" s="30">
        <f>J163</f>
        <v>2493</v>
      </c>
      <c r="K162" s="30"/>
      <c r="L162" s="30"/>
      <c r="M162" s="30">
        <f t="shared" si="16"/>
        <v>2493</v>
      </c>
      <c r="N162" s="30">
        <f t="shared" si="17"/>
        <v>2493</v>
      </c>
    </row>
    <row r="163" spans="1:14" x14ac:dyDescent="0.2">
      <c r="A163" s="23" t="s">
        <v>156</v>
      </c>
      <c r="B163" s="24">
        <v>63</v>
      </c>
      <c r="C163" s="25">
        <v>801</v>
      </c>
      <c r="D163" s="26" t="s">
        <v>206</v>
      </c>
      <c r="E163" s="27" t="s">
        <v>3</v>
      </c>
      <c r="F163" s="26" t="s">
        <v>2</v>
      </c>
      <c r="G163" s="28" t="s">
        <v>186</v>
      </c>
      <c r="H163" s="29">
        <v>610</v>
      </c>
      <c r="I163" s="30">
        <v>2493</v>
      </c>
      <c r="J163" s="30">
        <v>2493</v>
      </c>
      <c r="K163" s="30"/>
      <c r="L163" s="30"/>
      <c r="M163" s="30">
        <f t="shared" si="16"/>
        <v>2493</v>
      </c>
      <c r="N163" s="30">
        <f t="shared" si="17"/>
        <v>2493</v>
      </c>
    </row>
    <row r="164" spans="1:14" x14ac:dyDescent="0.2">
      <c r="A164" s="23" t="s">
        <v>217</v>
      </c>
      <c r="B164" s="24">
        <v>63</v>
      </c>
      <c r="C164" s="25">
        <v>801</v>
      </c>
      <c r="D164" s="26" t="s">
        <v>206</v>
      </c>
      <c r="E164" s="27" t="s">
        <v>3</v>
      </c>
      <c r="F164" s="26" t="s">
        <v>2</v>
      </c>
      <c r="G164" s="28" t="s">
        <v>216</v>
      </c>
      <c r="H164" s="29" t="s">
        <v>7</v>
      </c>
      <c r="I164" s="30">
        <f>I165</f>
        <v>454</v>
      </c>
      <c r="J164" s="30">
        <f>J165</f>
        <v>454</v>
      </c>
      <c r="K164" s="30"/>
      <c r="L164" s="30"/>
      <c r="M164" s="30">
        <f t="shared" si="16"/>
        <v>454</v>
      </c>
      <c r="N164" s="30">
        <f t="shared" si="17"/>
        <v>454</v>
      </c>
    </row>
    <row r="165" spans="1:14" ht="22.5" x14ac:dyDescent="0.2">
      <c r="A165" s="23" t="s">
        <v>79</v>
      </c>
      <c r="B165" s="24">
        <v>63</v>
      </c>
      <c r="C165" s="25">
        <v>801</v>
      </c>
      <c r="D165" s="26" t="s">
        <v>206</v>
      </c>
      <c r="E165" s="27" t="s">
        <v>3</v>
      </c>
      <c r="F165" s="26" t="s">
        <v>2</v>
      </c>
      <c r="G165" s="28" t="s">
        <v>216</v>
      </c>
      <c r="H165" s="29">
        <v>600</v>
      </c>
      <c r="I165" s="30">
        <f>I166</f>
        <v>454</v>
      </c>
      <c r="J165" s="30">
        <f>J166</f>
        <v>454</v>
      </c>
      <c r="K165" s="30"/>
      <c r="L165" s="30"/>
      <c r="M165" s="30">
        <f t="shared" si="16"/>
        <v>454</v>
      </c>
      <c r="N165" s="30">
        <f t="shared" si="17"/>
        <v>454</v>
      </c>
    </row>
    <row r="166" spans="1:14" x14ac:dyDescent="0.2">
      <c r="A166" s="23" t="s">
        <v>156</v>
      </c>
      <c r="B166" s="24">
        <v>63</v>
      </c>
      <c r="C166" s="25">
        <v>801</v>
      </c>
      <c r="D166" s="26" t="s">
        <v>206</v>
      </c>
      <c r="E166" s="27" t="s">
        <v>3</v>
      </c>
      <c r="F166" s="26" t="s">
        <v>2</v>
      </c>
      <c r="G166" s="28" t="s">
        <v>216</v>
      </c>
      <c r="H166" s="29">
        <v>610</v>
      </c>
      <c r="I166" s="30">
        <v>454</v>
      </c>
      <c r="J166" s="30">
        <v>454</v>
      </c>
      <c r="K166" s="30"/>
      <c r="L166" s="30"/>
      <c r="M166" s="30">
        <f t="shared" si="16"/>
        <v>454</v>
      </c>
      <c r="N166" s="30">
        <f t="shared" si="17"/>
        <v>454</v>
      </c>
    </row>
    <row r="167" spans="1:14" x14ac:dyDescent="0.2">
      <c r="A167" s="23" t="s">
        <v>196</v>
      </c>
      <c r="B167" s="24">
        <v>63</v>
      </c>
      <c r="C167" s="25">
        <v>801</v>
      </c>
      <c r="D167" s="26" t="s">
        <v>206</v>
      </c>
      <c r="E167" s="27" t="s">
        <v>3</v>
      </c>
      <c r="F167" s="26" t="s">
        <v>2</v>
      </c>
      <c r="G167" s="28" t="s">
        <v>195</v>
      </c>
      <c r="H167" s="29" t="s">
        <v>7</v>
      </c>
      <c r="I167" s="30">
        <f>I168</f>
        <v>500</v>
      </c>
      <c r="J167" s="30">
        <f>J168</f>
        <v>0</v>
      </c>
      <c r="K167" s="30"/>
      <c r="L167" s="30"/>
      <c r="M167" s="30">
        <f t="shared" si="16"/>
        <v>500</v>
      </c>
      <c r="N167" s="30">
        <f t="shared" si="17"/>
        <v>0</v>
      </c>
    </row>
    <row r="168" spans="1:14" ht="22.5" x14ac:dyDescent="0.2">
      <c r="A168" s="23" t="s">
        <v>79</v>
      </c>
      <c r="B168" s="24">
        <v>63</v>
      </c>
      <c r="C168" s="25">
        <v>801</v>
      </c>
      <c r="D168" s="26" t="s">
        <v>206</v>
      </c>
      <c r="E168" s="27" t="s">
        <v>3</v>
      </c>
      <c r="F168" s="26" t="s">
        <v>2</v>
      </c>
      <c r="G168" s="28" t="s">
        <v>195</v>
      </c>
      <c r="H168" s="29">
        <v>600</v>
      </c>
      <c r="I168" s="30">
        <f>I169</f>
        <v>500</v>
      </c>
      <c r="J168" s="30">
        <f>J169</f>
        <v>0</v>
      </c>
      <c r="K168" s="30"/>
      <c r="L168" s="30"/>
      <c r="M168" s="30">
        <f t="shared" si="16"/>
        <v>500</v>
      </c>
      <c r="N168" s="30">
        <f t="shared" si="17"/>
        <v>0</v>
      </c>
    </row>
    <row r="169" spans="1:14" x14ac:dyDescent="0.2">
      <c r="A169" s="23" t="s">
        <v>156</v>
      </c>
      <c r="B169" s="24">
        <v>63</v>
      </c>
      <c r="C169" s="25">
        <v>801</v>
      </c>
      <c r="D169" s="26" t="s">
        <v>206</v>
      </c>
      <c r="E169" s="27" t="s">
        <v>3</v>
      </c>
      <c r="F169" s="26" t="s">
        <v>2</v>
      </c>
      <c r="G169" s="28" t="s">
        <v>195</v>
      </c>
      <c r="H169" s="29">
        <v>610</v>
      </c>
      <c r="I169" s="30">
        <v>500</v>
      </c>
      <c r="J169" s="30">
        <v>0</v>
      </c>
      <c r="K169" s="30"/>
      <c r="L169" s="30"/>
      <c r="M169" s="30">
        <f t="shared" si="16"/>
        <v>500</v>
      </c>
      <c r="N169" s="30">
        <f t="shared" si="17"/>
        <v>0</v>
      </c>
    </row>
    <row r="170" spans="1:14" ht="45" customHeight="1" x14ac:dyDescent="0.2">
      <c r="A170" s="23" t="s">
        <v>215</v>
      </c>
      <c r="B170" s="24">
        <v>63</v>
      </c>
      <c r="C170" s="25">
        <v>801</v>
      </c>
      <c r="D170" s="26" t="s">
        <v>206</v>
      </c>
      <c r="E170" s="27" t="s">
        <v>3</v>
      </c>
      <c r="F170" s="26" t="s">
        <v>2</v>
      </c>
      <c r="G170" s="28" t="s">
        <v>214</v>
      </c>
      <c r="H170" s="29" t="s">
        <v>7</v>
      </c>
      <c r="I170" s="30">
        <f>I171</f>
        <v>72936.7</v>
      </c>
      <c r="J170" s="30">
        <f>J171</f>
        <v>72936.7</v>
      </c>
      <c r="K170" s="30"/>
      <c r="L170" s="30"/>
      <c r="M170" s="30">
        <f t="shared" si="16"/>
        <v>72936.7</v>
      </c>
      <c r="N170" s="30">
        <f t="shared" si="17"/>
        <v>72936.7</v>
      </c>
    </row>
    <row r="171" spans="1:14" ht="22.5" x14ac:dyDescent="0.2">
      <c r="A171" s="23" t="s">
        <v>79</v>
      </c>
      <c r="B171" s="24">
        <v>63</v>
      </c>
      <c r="C171" s="25">
        <v>801</v>
      </c>
      <c r="D171" s="26" t="s">
        <v>206</v>
      </c>
      <c r="E171" s="27" t="s">
        <v>3</v>
      </c>
      <c r="F171" s="26" t="s">
        <v>2</v>
      </c>
      <c r="G171" s="28" t="s">
        <v>214</v>
      </c>
      <c r="H171" s="29">
        <v>600</v>
      </c>
      <c r="I171" s="30">
        <f>I172</f>
        <v>72936.7</v>
      </c>
      <c r="J171" s="30">
        <f>J172</f>
        <v>72936.7</v>
      </c>
      <c r="K171" s="30"/>
      <c r="L171" s="30"/>
      <c r="M171" s="30">
        <f t="shared" si="16"/>
        <v>72936.7</v>
      </c>
      <c r="N171" s="30">
        <f t="shared" si="17"/>
        <v>72936.7</v>
      </c>
    </row>
    <row r="172" spans="1:14" x14ac:dyDescent="0.2">
      <c r="A172" s="23" t="s">
        <v>156</v>
      </c>
      <c r="B172" s="24">
        <v>63</v>
      </c>
      <c r="C172" s="25">
        <v>801</v>
      </c>
      <c r="D172" s="26" t="s">
        <v>206</v>
      </c>
      <c r="E172" s="27" t="s">
        <v>3</v>
      </c>
      <c r="F172" s="26" t="s">
        <v>2</v>
      </c>
      <c r="G172" s="28" t="s">
        <v>214</v>
      </c>
      <c r="H172" s="29">
        <v>610</v>
      </c>
      <c r="I172" s="30">
        <v>72936.7</v>
      </c>
      <c r="J172" s="30">
        <v>72936.7</v>
      </c>
      <c r="K172" s="30"/>
      <c r="L172" s="30"/>
      <c r="M172" s="30">
        <f t="shared" si="16"/>
        <v>72936.7</v>
      </c>
      <c r="N172" s="30">
        <f t="shared" si="17"/>
        <v>72936.7</v>
      </c>
    </row>
    <row r="173" spans="1:14" ht="45" x14ac:dyDescent="0.2">
      <c r="A173" s="23" t="s">
        <v>213</v>
      </c>
      <c r="B173" s="24">
        <v>63</v>
      </c>
      <c r="C173" s="25">
        <v>801</v>
      </c>
      <c r="D173" s="26" t="s">
        <v>206</v>
      </c>
      <c r="E173" s="27" t="s">
        <v>3</v>
      </c>
      <c r="F173" s="26" t="s">
        <v>2</v>
      </c>
      <c r="G173" s="28" t="s">
        <v>212</v>
      </c>
      <c r="H173" s="29" t="s">
        <v>7</v>
      </c>
      <c r="I173" s="30">
        <f>I174</f>
        <v>6298.1</v>
      </c>
      <c r="J173" s="30">
        <f>J174</f>
        <v>6298.1</v>
      </c>
      <c r="K173" s="30"/>
      <c r="L173" s="30"/>
      <c r="M173" s="30">
        <f t="shared" si="16"/>
        <v>6298.1</v>
      </c>
      <c r="N173" s="30">
        <f t="shared" si="17"/>
        <v>6298.1</v>
      </c>
    </row>
    <row r="174" spans="1:14" ht="22.5" x14ac:dyDescent="0.2">
      <c r="A174" s="23" t="s">
        <v>79</v>
      </c>
      <c r="B174" s="24">
        <v>63</v>
      </c>
      <c r="C174" s="25">
        <v>801</v>
      </c>
      <c r="D174" s="26" t="s">
        <v>206</v>
      </c>
      <c r="E174" s="27" t="s">
        <v>3</v>
      </c>
      <c r="F174" s="26" t="s">
        <v>2</v>
      </c>
      <c r="G174" s="28" t="s">
        <v>212</v>
      </c>
      <c r="H174" s="29">
        <v>600</v>
      </c>
      <c r="I174" s="30">
        <f>I175</f>
        <v>6298.1</v>
      </c>
      <c r="J174" s="30">
        <f>J175</f>
        <v>6298.1</v>
      </c>
      <c r="K174" s="30"/>
      <c r="L174" s="30"/>
      <c r="M174" s="30">
        <f t="shared" si="16"/>
        <v>6298.1</v>
      </c>
      <c r="N174" s="30">
        <f t="shared" si="17"/>
        <v>6298.1</v>
      </c>
    </row>
    <row r="175" spans="1:14" x14ac:dyDescent="0.2">
      <c r="A175" s="23" t="s">
        <v>156</v>
      </c>
      <c r="B175" s="24">
        <v>63</v>
      </c>
      <c r="C175" s="25">
        <v>801</v>
      </c>
      <c r="D175" s="26" t="s">
        <v>206</v>
      </c>
      <c r="E175" s="27" t="s">
        <v>3</v>
      </c>
      <c r="F175" s="26" t="s">
        <v>2</v>
      </c>
      <c r="G175" s="28" t="s">
        <v>212</v>
      </c>
      <c r="H175" s="29">
        <v>610</v>
      </c>
      <c r="I175" s="30">
        <v>6298.1</v>
      </c>
      <c r="J175" s="30">
        <v>6298.1</v>
      </c>
      <c r="K175" s="30"/>
      <c r="L175" s="30"/>
      <c r="M175" s="30">
        <f t="shared" si="16"/>
        <v>6298.1</v>
      </c>
      <c r="N175" s="30">
        <f t="shared" si="17"/>
        <v>6298.1</v>
      </c>
    </row>
    <row r="176" spans="1:14" ht="30" customHeight="1" x14ac:dyDescent="0.2">
      <c r="A176" s="23" t="s">
        <v>211</v>
      </c>
      <c r="B176" s="24">
        <v>63</v>
      </c>
      <c r="C176" s="25">
        <v>801</v>
      </c>
      <c r="D176" s="26" t="s">
        <v>206</v>
      </c>
      <c r="E176" s="27" t="s">
        <v>3</v>
      </c>
      <c r="F176" s="26" t="s">
        <v>2</v>
      </c>
      <c r="G176" s="28" t="s">
        <v>210</v>
      </c>
      <c r="H176" s="29" t="s">
        <v>7</v>
      </c>
      <c r="I176" s="30">
        <f>I177</f>
        <v>21959.599999999999</v>
      </c>
      <c r="J176" s="30">
        <f>J177</f>
        <v>21959.599999999999</v>
      </c>
      <c r="K176" s="30"/>
      <c r="L176" s="30"/>
      <c r="M176" s="30">
        <f t="shared" si="16"/>
        <v>21959.599999999999</v>
      </c>
      <c r="N176" s="30">
        <f t="shared" si="17"/>
        <v>21959.599999999999</v>
      </c>
    </row>
    <row r="177" spans="1:14" ht="22.5" x14ac:dyDescent="0.2">
      <c r="A177" s="23" t="s">
        <v>79</v>
      </c>
      <c r="B177" s="24">
        <v>63</v>
      </c>
      <c r="C177" s="25">
        <v>801</v>
      </c>
      <c r="D177" s="26" t="s">
        <v>206</v>
      </c>
      <c r="E177" s="27" t="s">
        <v>3</v>
      </c>
      <c r="F177" s="26" t="s">
        <v>2</v>
      </c>
      <c r="G177" s="28" t="s">
        <v>210</v>
      </c>
      <c r="H177" s="29">
        <v>600</v>
      </c>
      <c r="I177" s="30">
        <f>I178</f>
        <v>21959.599999999999</v>
      </c>
      <c r="J177" s="30">
        <f>J178</f>
        <v>21959.599999999999</v>
      </c>
      <c r="K177" s="30"/>
      <c r="L177" s="30"/>
      <c r="M177" s="30">
        <f t="shared" si="16"/>
        <v>21959.599999999999</v>
      </c>
      <c r="N177" s="30">
        <f t="shared" si="17"/>
        <v>21959.599999999999</v>
      </c>
    </row>
    <row r="178" spans="1:14" x14ac:dyDescent="0.2">
      <c r="A178" s="23" t="s">
        <v>156</v>
      </c>
      <c r="B178" s="24">
        <v>63</v>
      </c>
      <c r="C178" s="25">
        <v>801</v>
      </c>
      <c r="D178" s="26" t="s">
        <v>206</v>
      </c>
      <c r="E178" s="27" t="s">
        <v>3</v>
      </c>
      <c r="F178" s="26" t="s">
        <v>2</v>
      </c>
      <c r="G178" s="28" t="s">
        <v>210</v>
      </c>
      <c r="H178" s="29">
        <v>610</v>
      </c>
      <c r="I178" s="30">
        <v>21959.599999999999</v>
      </c>
      <c r="J178" s="30">
        <v>21959.599999999999</v>
      </c>
      <c r="K178" s="30"/>
      <c r="L178" s="30"/>
      <c r="M178" s="30">
        <f t="shared" si="16"/>
        <v>21959.599999999999</v>
      </c>
      <c r="N178" s="30">
        <f t="shared" si="17"/>
        <v>21959.599999999999</v>
      </c>
    </row>
    <row r="179" spans="1:14" ht="33.75" x14ac:dyDescent="0.2">
      <c r="A179" s="1" t="s">
        <v>311</v>
      </c>
      <c r="B179" s="31">
        <v>63</v>
      </c>
      <c r="C179" s="25">
        <v>801</v>
      </c>
      <c r="D179" s="32" t="s">
        <v>206</v>
      </c>
      <c r="E179" s="33" t="s">
        <v>3</v>
      </c>
      <c r="F179" s="32" t="s">
        <v>2</v>
      </c>
      <c r="G179" s="34" t="s">
        <v>276</v>
      </c>
      <c r="H179" s="29" t="s">
        <v>7</v>
      </c>
      <c r="I179" s="35">
        <f>I180</f>
        <v>300</v>
      </c>
      <c r="J179" s="30">
        <f>J180</f>
        <v>300</v>
      </c>
      <c r="K179" s="35"/>
      <c r="L179" s="30"/>
      <c r="M179" s="35">
        <f t="shared" si="16"/>
        <v>300</v>
      </c>
      <c r="N179" s="30">
        <f t="shared" si="17"/>
        <v>300</v>
      </c>
    </row>
    <row r="180" spans="1:14" ht="22.5" x14ac:dyDescent="0.2">
      <c r="A180" s="1" t="s">
        <v>79</v>
      </c>
      <c r="B180" s="31">
        <v>63</v>
      </c>
      <c r="C180" s="25">
        <v>801</v>
      </c>
      <c r="D180" s="32" t="s">
        <v>206</v>
      </c>
      <c r="E180" s="33" t="s">
        <v>3</v>
      </c>
      <c r="F180" s="32" t="s">
        <v>2</v>
      </c>
      <c r="G180" s="34" t="s">
        <v>276</v>
      </c>
      <c r="H180" s="29">
        <v>600</v>
      </c>
      <c r="I180" s="35">
        <f>I181</f>
        <v>300</v>
      </c>
      <c r="J180" s="30">
        <f>J181</f>
        <v>300</v>
      </c>
      <c r="K180" s="35"/>
      <c r="L180" s="30"/>
      <c r="M180" s="35">
        <f t="shared" si="16"/>
        <v>300</v>
      </c>
      <c r="N180" s="30">
        <f t="shared" si="17"/>
        <v>300</v>
      </c>
    </row>
    <row r="181" spans="1:14" x14ac:dyDescent="0.2">
      <c r="A181" s="1" t="s">
        <v>156</v>
      </c>
      <c r="B181" s="31">
        <v>63</v>
      </c>
      <c r="C181" s="25">
        <v>801</v>
      </c>
      <c r="D181" s="32" t="s">
        <v>206</v>
      </c>
      <c r="E181" s="33" t="s">
        <v>3</v>
      </c>
      <c r="F181" s="32" t="s">
        <v>2</v>
      </c>
      <c r="G181" s="34" t="s">
        <v>276</v>
      </c>
      <c r="H181" s="29">
        <v>610</v>
      </c>
      <c r="I181" s="35">
        <v>300</v>
      </c>
      <c r="J181" s="30">
        <v>300</v>
      </c>
      <c r="K181" s="35"/>
      <c r="L181" s="30"/>
      <c r="M181" s="35">
        <f t="shared" si="16"/>
        <v>300</v>
      </c>
      <c r="N181" s="30">
        <f t="shared" si="17"/>
        <v>300</v>
      </c>
    </row>
    <row r="182" spans="1:14" x14ac:dyDescent="0.2">
      <c r="A182" s="23" t="s">
        <v>308</v>
      </c>
      <c r="B182" s="24">
        <v>63</v>
      </c>
      <c r="C182" s="25">
        <v>801</v>
      </c>
      <c r="D182" s="26" t="s">
        <v>206</v>
      </c>
      <c r="E182" s="27" t="s">
        <v>3</v>
      </c>
      <c r="F182" s="26" t="s">
        <v>2</v>
      </c>
      <c r="G182" s="28" t="s">
        <v>209</v>
      </c>
      <c r="H182" s="29" t="s">
        <v>7</v>
      </c>
      <c r="I182" s="30">
        <f>I183</f>
        <v>752</v>
      </c>
      <c r="J182" s="30">
        <f>J183</f>
        <v>752</v>
      </c>
      <c r="K182" s="30"/>
      <c r="L182" s="30"/>
      <c r="M182" s="30">
        <f t="shared" si="16"/>
        <v>752</v>
      </c>
      <c r="N182" s="30">
        <f t="shared" si="17"/>
        <v>752</v>
      </c>
    </row>
    <row r="183" spans="1:14" ht="22.5" x14ac:dyDescent="0.2">
      <c r="A183" s="23" t="s">
        <v>79</v>
      </c>
      <c r="B183" s="24">
        <v>63</v>
      </c>
      <c r="C183" s="25">
        <v>801</v>
      </c>
      <c r="D183" s="26" t="s">
        <v>206</v>
      </c>
      <c r="E183" s="27" t="s">
        <v>3</v>
      </c>
      <c r="F183" s="26" t="s">
        <v>2</v>
      </c>
      <c r="G183" s="28" t="s">
        <v>209</v>
      </c>
      <c r="H183" s="29">
        <v>600</v>
      </c>
      <c r="I183" s="30">
        <f>I184</f>
        <v>752</v>
      </c>
      <c r="J183" s="30">
        <f>J184</f>
        <v>752</v>
      </c>
      <c r="K183" s="30"/>
      <c r="L183" s="30"/>
      <c r="M183" s="30">
        <f t="shared" si="16"/>
        <v>752</v>
      </c>
      <c r="N183" s="30">
        <f t="shared" si="17"/>
        <v>752</v>
      </c>
    </row>
    <row r="184" spans="1:14" x14ac:dyDescent="0.2">
      <c r="A184" s="23" t="s">
        <v>156</v>
      </c>
      <c r="B184" s="24">
        <v>63</v>
      </c>
      <c r="C184" s="25">
        <v>801</v>
      </c>
      <c r="D184" s="26" t="s">
        <v>206</v>
      </c>
      <c r="E184" s="27" t="s">
        <v>3</v>
      </c>
      <c r="F184" s="26" t="s">
        <v>2</v>
      </c>
      <c r="G184" s="28" t="s">
        <v>209</v>
      </c>
      <c r="H184" s="29">
        <v>610</v>
      </c>
      <c r="I184" s="30">
        <f>50+702</f>
        <v>752</v>
      </c>
      <c r="J184" s="30">
        <f>50+702</f>
        <v>752</v>
      </c>
      <c r="K184" s="30"/>
      <c r="L184" s="30"/>
      <c r="M184" s="30">
        <f t="shared" si="16"/>
        <v>752</v>
      </c>
      <c r="N184" s="30">
        <f t="shared" si="17"/>
        <v>752</v>
      </c>
    </row>
    <row r="185" spans="1:14" ht="22.5" x14ac:dyDescent="0.2">
      <c r="A185" s="23" t="s">
        <v>259</v>
      </c>
      <c r="B185" s="24">
        <v>63</v>
      </c>
      <c r="C185" s="25">
        <v>801</v>
      </c>
      <c r="D185" s="26" t="s">
        <v>206</v>
      </c>
      <c r="E185" s="27" t="s">
        <v>3</v>
      </c>
      <c r="F185" s="26" t="s">
        <v>2</v>
      </c>
      <c r="G185" s="28" t="s">
        <v>208</v>
      </c>
      <c r="H185" s="29" t="s">
        <v>7</v>
      </c>
      <c r="I185" s="30">
        <f>I186</f>
        <v>215</v>
      </c>
      <c r="J185" s="30">
        <f>J186</f>
        <v>215</v>
      </c>
      <c r="K185" s="30"/>
      <c r="L185" s="30"/>
      <c r="M185" s="30">
        <f t="shared" si="16"/>
        <v>215</v>
      </c>
      <c r="N185" s="30">
        <f t="shared" si="17"/>
        <v>215</v>
      </c>
    </row>
    <row r="186" spans="1:14" ht="22.5" x14ac:dyDescent="0.2">
      <c r="A186" s="23" t="s">
        <v>79</v>
      </c>
      <c r="B186" s="24">
        <v>63</v>
      </c>
      <c r="C186" s="25">
        <v>801</v>
      </c>
      <c r="D186" s="26" t="s">
        <v>206</v>
      </c>
      <c r="E186" s="27" t="s">
        <v>3</v>
      </c>
      <c r="F186" s="26" t="s">
        <v>2</v>
      </c>
      <c r="G186" s="28" t="s">
        <v>208</v>
      </c>
      <c r="H186" s="29">
        <v>600</v>
      </c>
      <c r="I186" s="30">
        <f>I187</f>
        <v>215</v>
      </c>
      <c r="J186" s="30">
        <f>J187</f>
        <v>215</v>
      </c>
      <c r="K186" s="30"/>
      <c r="L186" s="30"/>
      <c r="M186" s="30">
        <f t="shared" si="16"/>
        <v>215</v>
      </c>
      <c r="N186" s="30">
        <f t="shared" si="17"/>
        <v>215</v>
      </c>
    </row>
    <row r="187" spans="1:14" x14ac:dyDescent="0.2">
      <c r="A187" s="23" t="s">
        <v>156</v>
      </c>
      <c r="B187" s="24">
        <v>63</v>
      </c>
      <c r="C187" s="25">
        <v>801</v>
      </c>
      <c r="D187" s="26" t="s">
        <v>206</v>
      </c>
      <c r="E187" s="27" t="s">
        <v>3</v>
      </c>
      <c r="F187" s="26" t="s">
        <v>2</v>
      </c>
      <c r="G187" s="28" t="s">
        <v>208</v>
      </c>
      <c r="H187" s="29">
        <v>610</v>
      </c>
      <c r="I187" s="30">
        <v>215</v>
      </c>
      <c r="J187" s="30">
        <v>215</v>
      </c>
      <c r="K187" s="30"/>
      <c r="L187" s="30"/>
      <c r="M187" s="30">
        <f t="shared" si="16"/>
        <v>215</v>
      </c>
      <c r="N187" s="30">
        <f t="shared" si="17"/>
        <v>215</v>
      </c>
    </row>
    <row r="188" spans="1:14" ht="33.75" x14ac:dyDescent="0.2">
      <c r="A188" s="44" t="s">
        <v>318</v>
      </c>
      <c r="B188" s="31">
        <v>63</v>
      </c>
      <c r="C188" s="25">
        <v>801</v>
      </c>
      <c r="D188" s="32" t="s">
        <v>206</v>
      </c>
      <c r="E188" s="33" t="s">
        <v>3</v>
      </c>
      <c r="F188" s="32" t="s">
        <v>2</v>
      </c>
      <c r="G188" s="34" t="s">
        <v>166</v>
      </c>
      <c r="H188" s="29" t="s">
        <v>7</v>
      </c>
      <c r="I188" s="35">
        <f>I189</f>
        <v>200</v>
      </c>
      <c r="J188" s="30">
        <f>J189</f>
        <v>200</v>
      </c>
      <c r="K188" s="35"/>
      <c r="L188" s="30"/>
      <c r="M188" s="35">
        <f t="shared" si="16"/>
        <v>200</v>
      </c>
      <c r="N188" s="30">
        <f t="shared" si="17"/>
        <v>200</v>
      </c>
    </row>
    <row r="189" spans="1:14" ht="22.5" x14ac:dyDescent="0.2">
      <c r="A189" s="1" t="s">
        <v>79</v>
      </c>
      <c r="B189" s="31">
        <v>63</v>
      </c>
      <c r="C189" s="25">
        <v>801</v>
      </c>
      <c r="D189" s="32" t="s">
        <v>206</v>
      </c>
      <c r="E189" s="33" t="s">
        <v>3</v>
      </c>
      <c r="F189" s="32" t="s">
        <v>2</v>
      </c>
      <c r="G189" s="34" t="s">
        <v>166</v>
      </c>
      <c r="H189" s="29">
        <v>600</v>
      </c>
      <c r="I189" s="35">
        <f>I190</f>
        <v>200</v>
      </c>
      <c r="J189" s="30">
        <f>J190</f>
        <v>200</v>
      </c>
      <c r="K189" s="35"/>
      <c r="L189" s="30"/>
      <c r="M189" s="35">
        <f t="shared" si="16"/>
        <v>200</v>
      </c>
      <c r="N189" s="30">
        <f t="shared" si="17"/>
        <v>200</v>
      </c>
    </row>
    <row r="190" spans="1:14" x14ac:dyDescent="0.2">
      <c r="A190" s="1" t="s">
        <v>156</v>
      </c>
      <c r="B190" s="31">
        <v>63</v>
      </c>
      <c r="C190" s="25">
        <v>801</v>
      </c>
      <c r="D190" s="32" t="s">
        <v>206</v>
      </c>
      <c r="E190" s="33" t="s">
        <v>3</v>
      </c>
      <c r="F190" s="32" t="s">
        <v>2</v>
      </c>
      <c r="G190" s="34" t="s">
        <v>166</v>
      </c>
      <c r="H190" s="29">
        <v>610</v>
      </c>
      <c r="I190" s="35">
        <v>200</v>
      </c>
      <c r="J190" s="30">
        <v>200</v>
      </c>
      <c r="K190" s="35"/>
      <c r="L190" s="30"/>
      <c r="M190" s="35">
        <f t="shared" si="16"/>
        <v>200</v>
      </c>
      <c r="N190" s="30">
        <f t="shared" si="17"/>
        <v>200</v>
      </c>
    </row>
    <row r="191" spans="1:14" x14ac:dyDescent="0.2">
      <c r="A191" s="23" t="s">
        <v>207</v>
      </c>
      <c r="B191" s="24">
        <v>63</v>
      </c>
      <c r="C191" s="25">
        <v>804</v>
      </c>
      <c r="D191" s="26" t="s">
        <v>7</v>
      </c>
      <c r="E191" s="27" t="s">
        <v>7</v>
      </c>
      <c r="F191" s="26" t="s">
        <v>7</v>
      </c>
      <c r="G191" s="28" t="s">
        <v>7</v>
      </c>
      <c r="H191" s="29" t="s">
        <v>7</v>
      </c>
      <c r="I191" s="30">
        <f>I192</f>
        <v>1910.3999999999999</v>
      </c>
      <c r="J191" s="30">
        <f>J192</f>
        <v>1910.3999999999999</v>
      </c>
      <c r="K191" s="30"/>
      <c r="L191" s="30"/>
      <c r="M191" s="30">
        <f t="shared" si="16"/>
        <v>1910.3999999999999</v>
      </c>
      <c r="N191" s="30">
        <f t="shared" si="17"/>
        <v>1910.3999999999999</v>
      </c>
    </row>
    <row r="192" spans="1:14" ht="45" x14ac:dyDescent="0.2">
      <c r="A192" s="23" t="s">
        <v>320</v>
      </c>
      <c r="B192" s="24">
        <v>63</v>
      </c>
      <c r="C192" s="25">
        <v>804</v>
      </c>
      <c r="D192" s="26" t="s">
        <v>206</v>
      </c>
      <c r="E192" s="27" t="s">
        <v>3</v>
      </c>
      <c r="F192" s="26" t="s">
        <v>2</v>
      </c>
      <c r="G192" s="28" t="s">
        <v>9</v>
      </c>
      <c r="H192" s="29" t="s">
        <v>7</v>
      </c>
      <c r="I192" s="30">
        <f>I193</f>
        <v>1910.3999999999999</v>
      </c>
      <c r="J192" s="30">
        <f>J193</f>
        <v>1910.3999999999999</v>
      </c>
      <c r="K192" s="30"/>
      <c r="L192" s="30"/>
      <c r="M192" s="30">
        <f t="shared" si="16"/>
        <v>1910.3999999999999</v>
      </c>
      <c r="N192" s="30">
        <f t="shared" si="17"/>
        <v>1910.3999999999999</v>
      </c>
    </row>
    <row r="193" spans="1:14" ht="22.5" x14ac:dyDescent="0.2">
      <c r="A193" s="23" t="s">
        <v>15</v>
      </c>
      <c r="B193" s="24">
        <v>63</v>
      </c>
      <c r="C193" s="25">
        <v>804</v>
      </c>
      <c r="D193" s="26" t="s">
        <v>206</v>
      </c>
      <c r="E193" s="27" t="s">
        <v>3</v>
      </c>
      <c r="F193" s="26" t="s">
        <v>2</v>
      </c>
      <c r="G193" s="28" t="s">
        <v>11</v>
      </c>
      <c r="H193" s="29" t="s">
        <v>7</v>
      </c>
      <c r="I193" s="30">
        <f>I194+I196</f>
        <v>1910.3999999999999</v>
      </c>
      <c r="J193" s="30">
        <f>J194+J196</f>
        <v>1910.3999999999999</v>
      </c>
      <c r="K193" s="30"/>
      <c r="L193" s="30"/>
      <c r="M193" s="30">
        <f t="shared" si="16"/>
        <v>1910.3999999999999</v>
      </c>
      <c r="N193" s="30">
        <f t="shared" si="17"/>
        <v>1910.3999999999999</v>
      </c>
    </row>
    <row r="194" spans="1:14" ht="45" x14ac:dyDescent="0.2">
      <c r="A194" s="23" t="s">
        <v>6</v>
      </c>
      <c r="B194" s="24">
        <v>63</v>
      </c>
      <c r="C194" s="25">
        <v>804</v>
      </c>
      <c r="D194" s="26" t="s">
        <v>206</v>
      </c>
      <c r="E194" s="27" t="s">
        <v>3</v>
      </c>
      <c r="F194" s="26" t="s">
        <v>2</v>
      </c>
      <c r="G194" s="28" t="s">
        <v>11</v>
      </c>
      <c r="H194" s="29">
        <v>100</v>
      </c>
      <c r="I194" s="30">
        <f>I195</f>
        <v>1862.6999999999998</v>
      </c>
      <c r="J194" s="30">
        <f>J195</f>
        <v>1862.6999999999998</v>
      </c>
      <c r="K194" s="30"/>
      <c r="L194" s="30"/>
      <c r="M194" s="30">
        <f t="shared" si="16"/>
        <v>1862.6999999999998</v>
      </c>
      <c r="N194" s="30">
        <f t="shared" si="17"/>
        <v>1862.6999999999998</v>
      </c>
    </row>
    <row r="195" spans="1:14" ht="22.5" x14ac:dyDescent="0.2">
      <c r="A195" s="23" t="s">
        <v>5</v>
      </c>
      <c r="B195" s="24">
        <v>63</v>
      </c>
      <c r="C195" s="25">
        <v>804</v>
      </c>
      <c r="D195" s="26" t="s">
        <v>206</v>
      </c>
      <c r="E195" s="27" t="s">
        <v>3</v>
      </c>
      <c r="F195" s="26" t="s">
        <v>2</v>
      </c>
      <c r="G195" s="28" t="s">
        <v>11</v>
      </c>
      <c r="H195" s="29">
        <v>120</v>
      </c>
      <c r="I195" s="30">
        <f>1347.3+108.5+406.9</f>
        <v>1862.6999999999998</v>
      </c>
      <c r="J195" s="30">
        <f>1347.3+108.5+406.9</f>
        <v>1862.6999999999998</v>
      </c>
      <c r="K195" s="30"/>
      <c r="L195" s="30"/>
      <c r="M195" s="30">
        <f t="shared" si="16"/>
        <v>1862.6999999999998</v>
      </c>
      <c r="N195" s="30">
        <f t="shared" si="17"/>
        <v>1862.6999999999998</v>
      </c>
    </row>
    <row r="196" spans="1:14" ht="22.5" x14ac:dyDescent="0.2">
      <c r="A196" s="23" t="s">
        <v>14</v>
      </c>
      <c r="B196" s="24">
        <v>63</v>
      </c>
      <c r="C196" s="25">
        <v>804</v>
      </c>
      <c r="D196" s="26" t="s">
        <v>206</v>
      </c>
      <c r="E196" s="27" t="s">
        <v>3</v>
      </c>
      <c r="F196" s="26" t="s">
        <v>2</v>
      </c>
      <c r="G196" s="28" t="s">
        <v>11</v>
      </c>
      <c r="H196" s="29">
        <v>200</v>
      </c>
      <c r="I196" s="30">
        <f>I197</f>
        <v>47.7</v>
      </c>
      <c r="J196" s="30">
        <f>J197</f>
        <v>47.7</v>
      </c>
      <c r="K196" s="30"/>
      <c r="L196" s="30"/>
      <c r="M196" s="30">
        <f t="shared" si="16"/>
        <v>47.7</v>
      </c>
      <c r="N196" s="30">
        <f t="shared" si="17"/>
        <v>47.7</v>
      </c>
    </row>
    <row r="197" spans="1:14" ht="22.5" x14ac:dyDescent="0.2">
      <c r="A197" s="23" t="s">
        <v>13</v>
      </c>
      <c r="B197" s="24">
        <v>63</v>
      </c>
      <c r="C197" s="25">
        <v>804</v>
      </c>
      <c r="D197" s="26" t="s">
        <v>206</v>
      </c>
      <c r="E197" s="27" t="s">
        <v>3</v>
      </c>
      <c r="F197" s="26" t="s">
        <v>2</v>
      </c>
      <c r="G197" s="28" t="s">
        <v>11</v>
      </c>
      <c r="H197" s="29">
        <v>240</v>
      </c>
      <c r="I197" s="30">
        <v>47.7</v>
      </c>
      <c r="J197" s="30">
        <v>47.7</v>
      </c>
      <c r="K197" s="30"/>
      <c r="L197" s="30"/>
      <c r="M197" s="30">
        <f t="shared" si="16"/>
        <v>47.7</v>
      </c>
      <c r="N197" s="30">
        <f t="shared" si="17"/>
        <v>47.7</v>
      </c>
    </row>
    <row r="198" spans="1:14" ht="33.75" x14ac:dyDescent="0.2">
      <c r="A198" s="36" t="s">
        <v>205</v>
      </c>
      <c r="B198" s="37">
        <v>78</v>
      </c>
      <c r="C198" s="38" t="s">
        <v>7</v>
      </c>
      <c r="D198" s="39" t="s">
        <v>7</v>
      </c>
      <c r="E198" s="40" t="s">
        <v>7</v>
      </c>
      <c r="F198" s="39" t="s">
        <v>7</v>
      </c>
      <c r="G198" s="41" t="s">
        <v>7</v>
      </c>
      <c r="H198" s="42" t="s">
        <v>7</v>
      </c>
      <c r="I198" s="43">
        <f>I199+I205+I303+I315</f>
        <v>663468.69999999995</v>
      </c>
      <c r="J198" s="43">
        <f>J199+J205+J303+J315</f>
        <v>700193.6</v>
      </c>
      <c r="K198" s="43"/>
      <c r="L198" s="43"/>
      <c r="M198" s="43">
        <f t="shared" si="16"/>
        <v>663468.69999999995</v>
      </c>
      <c r="N198" s="43">
        <f t="shared" si="17"/>
        <v>700193.6</v>
      </c>
    </row>
    <row r="199" spans="1:14" x14ac:dyDescent="0.2">
      <c r="A199" s="23" t="s">
        <v>27</v>
      </c>
      <c r="B199" s="24">
        <v>78</v>
      </c>
      <c r="C199" s="25">
        <v>100</v>
      </c>
      <c r="D199" s="26" t="s">
        <v>7</v>
      </c>
      <c r="E199" s="27" t="s">
        <v>7</v>
      </c>
      <c r="F199" s="26" t="s">
        <v>7</v>
      </c>
      <c r="G199" s="28" t="s">
        <v>7</v>
      </c>
      <c r="H199" s="29" t="s">
        <v>7</v>
      </c>
      <c r="I199" s="30">
        <f>I200</f>
        <v>101.5</v>
      </c>
      <c r="J199" s="30">
        <f>J200</f>
        <v>101.5</v>
      </c>
      <c r="K199" s="30"/>
      <c r="L199" s="30"/>
      <c r="M199" s="30">
        <f t="shared" si="16"/>
        <v>101.5</v>
      </c>
      <c r="N199" s="30">
        <f t="shared" si="17"/>
        <v>101.5</v>
      </c>
    </row>
    <row r="200" spans="1:14" x14ac:dyDescent="0.2">
      <c r="A200" s="23" t="s">
        <v>86</v>
      </c>
      <c r="B200" s="24">
        <v>78</v>
      </c>
      <c r="C200" s="25">
        <v>113</v>
      </c>
      <c r="D200" s="26" t="s">
        <v>7</v>
      </c>
      <c r="E200" s="27" t="s">
        <v>7</v>
      </c>
      <c r="F200" s="26" t="s">
        <v>7</v>
      </c>
      <c r="G200" s="28" t="s">
        <v>7</v>
      </c>
      <c r="H200" s="29" t="s">
        <v>7</v>
      </c>
      <c r="I200" s="30">
        <f>I201</f>
        <v>101.5</v>
      </c>
      <c r="J200" s="30">
        <f>J201</f>
        <v>101.5</v>
      </c>
      <c r="K200" s="30"/>
      <c r="L200" s="30"/>
      <c r="M200" s="30">
        <f t="shared" si="16"/>
        <v>101.5</v>
      </c>
      <c r="N200" s="30">
        <f t="shared" si="17"/>
        <v>101.5</v>
      </c>
    </row>
    <row r="201" spans="1:14" ht="45" x14ac:dyDescent="0.2">
      <c r="A201" s="23" t="s">
        <v>300</v>
      </c>
      <c r="B201" s="24">
        <v>78</v>
      </c>
      <c r="C201" s="25">
        <v>113</v>
      </c>
      <c r="D201" s="26" t="s">
        <v>34</v>
      </c>
      <c r="E201" s="27" t="s">
        <v>3</v>
      </c>
      <c r="F201" s="26" t="s">
        <v>2</v>
      </c>
      <c r="G201" s="28" t="s">
        <v>9</v>
      </c>
      <c r="H201" s="29" t="s">
        <v>7</v>
      </c>
      <c r="I201" s="30">
        <f t="shared" ref="I201:J203" si="19">I202</f>
        <v>101.5</v>
      </c>
      <c r="J201" s="30">
        <f t="shared" si="19"/>
        <v>101.5</v>
      </c>
      <c r="K201" s="30"/>
      <c r="L201" s="30"/>
      <c r="M201" s="30">
        <f t="shared" si="16"/>
        <v>101.5</v>
      </c>
      <c r="N201" s="30">
        <f t="shared" si="17"/>
        <v>101.5</v>
      </c>
    </row>
    <row r="202" spans="1:14" ht="22.5" x14ac:dyDescent="0.2">
      <c r="A202" s="23" t="s">
        <v>81</v>
      </c>
      <c r="B202" s="24">
        <v>78</v>
      </c>
      <c r="C202" s="25">
        <v>113</v>
      </c>
      <c r="D202" s="26" t="s">
        <v>34</v>
      </c>
      <c r="E202" s="27" t="s">
        <v>3</v>
      </c>
      <c r="F202" s="26" t="s">
        <v>2</v>
      </c>
      <c r="G202" s="28" t="s">
        <v>80</v>
      </c>
      <c r="H202" s="29" t="s">
        <v>7</v>
      </c>
      <c r="I202" s="30">
        <f t="shared" si="19"/>
        <v>101.5</v>
      </c>
      <c r="J202" s="30">
        <f t="shared" si="19"/>
        <v>101.5</v>
      </c>
      <c r="K202" s="30"/>
      <c r="L202" s="30"/>
      <c r="M202" s="30">
        <f t="shared" si="16"/>
        <v>101.5</v>
      </c>
      <c r="N202" s="30">
        <f t="shared" si="17"/>
        <v>101.5</v>
      </c>
    </row>
    <row r="203" spans="1:14" ht="22.5" x14ac:dyDescent="0.2">
      <c r="A203" s="23" t="s">
        <v>14</v>
      </c>
      <c r="B203" s="24">
        <v>78</v>
      </c>
      <c r="C203" s="25">
        <v>113</v>
      </c>
      <c r="D203" s="26" t="s">
        <v>34</v>
      </c>
      <c r="E203" s="27" t="s">
        <v>3</v>
      </c>
      <c r="F203" s="26" t="s">
        <v>2</v>
      </c>
      <c r="G203" s="28" t="s">
        <v>80</v>
      </c>
      <c r="H203" s="29">
        <v>200</v>
      </c>
      <c r="I203" s="30">
        <f t="shared" si="19"/>
        <v>101.5</v>
      </c>
      <c r="J203" s="30">
        <f t="shared" si="19"/>
        <v>101.5</v>
      </c>
      <c r="K203" s="30"/>
      <c r="L203" s="30"/>
      <c r="M203" s="30">
        <f t="shared" si="16"/>
        <v>101.5</v>
      </c>
      <c r="N203" s="30">
        <f t="shared" si="17"/>
        <v>101.5</v>
      </c>
    </row>
    <row r="204" spans="1:14" ht="22.5" x14ac:dyDescent="0.2">
      <c r="A204" s="23" t="s">
        <v>13</v>
      </c>
      <c r="B204" s="24">
        <v>78</v>
      </c>
      <c r="C204" s="25">
        <v>113</v>
      </c>
      <c r="D204" s="26" t="s">
        <v>34</v>
      </c>
      <c r="E204" s="27" t="s">
        <v>3</v>
      </c>
      <c r="F204" s="26" t="s">
        <v>2</v>
      </c>
      <c r="G204" s="28" t="s">
        <v>80</v>
      </c>
      <c r="H204" s="29">
        <v>240</v>
      </c>
      <c r="I204" s="30">
        <v>101.5</v>
      </c>
      <c r="J204" s="30">
        <v>101.5</v>
      </c>
      <c r="K204" s="30"/>
      <c r="L204" s="30"/>
      <c r="M204" s="30">
        <f t="shared" si="16"/>
        <v>101.5</v>
      </c>
      <c r="N204" s="30">
        <f t="shared" si="17"/>
        <v>101.5</v>
      </c>
    </row>
    <row r="205" spans="1:14" x14ac:dyDescent="0.2">
      <c r="A205" s="23" t="s">
        <v>58</v>
      </c>
      <c r="B205" s="24">
        <v>78</v>
      </c>
      <c r="C205" s="25">
        <v>700</v>
      </c>
      <c r="D205" s="26" t="s">
        <v>7</v>
      </c>
      <c r="E205" s="27" t="s">
        <v>7</v>
      </c>
      <c r="F205" s="26" t="s">
        <v>7</v>
      </c>
      <c r="G205" s="28" t="s">
        <v>7</v>
      </c>
      <c r="H205" s="29" t="s">
        <v>7</v>
      </c>
      <c r="I205" s="30">
        <f>I206+I223+I245+I259+I267</f>
        <v>657693.1</v>
      </c>
      <c r="J205" s="30">
        <f>J206+J223+J245+J259+J267</f>
        <v>694072.89999999991</v>
      </c>
      <c r="K205" s="30"/>
      <c r="L205" s="30"/>
      <c r="M205" s="30">
        <f t="shared" si="16"/>
        <v>657693.1</v>
      </c>
      <c r="N205" s="30">
        <f t="shared" si="17"/>
        <v>694072.89999999991</v>
      </c>
    </row>
    <row r="206" spans="1:14" x14ac:dyDescent="0.2">
      <c r="A206" s="23" t="s">
        <v>204</v>
      </c>
      <c r="B206" s="24">
        <v>78</v>
      </c>
      <c r="C206" s="25">
        <v>701</v>
      </c>
      <c r="D206" s="26" t="s">
        <v>7</v>
      </c>
      <c r="E206" s="27" t="s">
        <v>7</v>
      </c>
      <c r="F206" s="26" t="s">
        <v>7</v>
      </c>
      <c r="G206" s="28" t="s">
        <v>7</v>
      </c>
      <c r="H206" s="29" t="s">
        <v>7</v>
      </c>
      <c r="I206" s="30">
        <f>I207</f>
        <v>200536.90000000002</v>
      </c>
      <c r="J206" s="30">
        <f>J207</f>
        <v>219332.60000000003</v>
      </c>
      <c r="K206" s="30"/>
      <c r="L206" s="30"/>
      <c r="M206" s="30">
        <f t="shared" si="16"/>
        <v>200536.90000000002</v>
      </c>
      <c r="N206" s="30">
        <f t="shared" si="17"/>
        <v>219332.60000000003</v>
      </c>
    </row>
    <row r="207" spans="1:14" ht="56.25" x14ac:dyDescent="0.2">
      <c r="A207" s="23" t="s">
        <v>319</v>
      </c>
      <c r="B207" s="24">
        <v>78</v>
      </c>
      <c r="C207" s="25">
        <v>701</v>
      </c>
      <c r="D207" s="26" t="s">
        <v>155</v>
      </c>
      <c r="E207" s="27" t="s">
        <v>3</v>
      </c>
      <c r="F207" s="26" t="s">
        <v>2</v>
      </c>
      <c r="G207" s="28" t="s">
        <v>9</v>
      </c>
      <c r="H207" s="29" t="s">
        <v>7</v>
      </c>
      <c r="I207" s="30">
        <f>+I211+I214+I217+I220+I208</f>
        <v>200536.90000000002</v>
      </c>
      <c r="J207" s="30">
        <f>J208+J211+J214+J217+J220</f>
        <v>219332.60000000003</v>
      </c>
      <c r="K207" s="30"/>
      <c r="L207" s="30"/>
      <c r="M207" s="30">
        <f t="shared" si="16"/>
        <v>200536.90000000002</v>
      </c>
      <c r="N207" s="30">
        <f t="shared" si="17"/>
        <v>219332.60000000003</v>
      </c>
    </row>
    <row r="208" spans="1:14" ht="67.5" x14ac:dyDescent="0.2">
      <c r="A208" s="23" t="s">
        <v>189</v>
      </c>
      <c r="B208" s="24">
        <v>78</v>
      </c>
      <c r="C208" s="25">
        <v>701</v>
      </c>
      <c r="D208" s="26" t="s">
        <v>155</v>
      </c>
      <c r="E208" s="27" t="s">
        <v>3</v>
      </c>
      <c r="F208" s="26" t="s">
        <v>2</v>
      </c>
      <c r="G208" s="28" t="s">
        <v>188</v>
      </c>
      <c r="H208" s="29" t="s">
        <v>7</v>
      </c>
      <c r="I208" s="30">
        <f>I209</f>
        <v>10262.200000000001</v>
      </c>
      <c r="J208" s="30">
        <f>J209</f>
        <v>10262.200000000001</v>
      </c>
      <c r="K208" s="30"/>
      <c r="L208" s="30"/>
      <c r="M208" s="30">
        <f t="shared" si="16"/>
        <v>10262.200000000001</v>
      </c>
      <c r="N208" s="30">
        <f t="shared" si="17"/>
        <v>10262.200000000001</v>
      </c>
    </row>
    <row r="209" spans="1:14" ht="22.5" x14ac:dyDescent="0.2">
      <c r="A209" s="23" t="s">
        <v>79</v>
      </c>
      <c r="B209" s="24">
        <v>78</v>
      </c>
      <c r="C209" s="25">
        <v>701</v>
      </c>
      <c r="D209" s="26" t="s">
        <v>155</v>
      </c>
      <c r="E209" s="27" t="s">
        <v>3</v>
      </c>
      <c r="F209" s="26" t="s">
        <v>2</v>
      </c>
      <c r="G209" s="28" t="s">
        <v>188</v>
      </c>
      <c r="H209" s="29">
        <v>600</v>
      </c>
      <c r="I209" s="30">
        <f>I210</f>
        <v>10262.200000000001</v>
      </c>
      <c r="J209" s="30">
        <f>J210</f>
        <v>10262.200000000001</v>
      </c>
      <c r="K209" s="30"/>
      <c r="L209" s="30"/>
      <c r="M209" s="30">
        <f t="shared" si="16"/>
        <v>10262.200000000001</v>
      </c>
      <c r="N209" s="30">
        <f t="shared" si="17"/>
        <v>10262.200000000001</v>
      </c>
    </row>
    <row r="210" spans="1:14" x14ac:dyDescent="0.2">
      <c r="A210" s="23" t="s">
        <v>156</v>
      </c>
      <c r="B210" s="24">
        <v>78</v>
      </c>
      <c r="C210" s="25">
        <v>701</v>
      </c>
      <c r="D210" s="26" t="s">
        <v>155</v>
      </c>
      <c r="E210" s="27" t="s">
        <v>3</v>
      </c>
      <c r="F210" s="26" t="s">
        <v>2</v>
      </c>
      <c r="G210" s="28" t="s">
        <v>188</v>
      </c>
      <c r="H210" s="29">
        <v>610</v>
      </c>
      <c r="I210" s="30">
        <v>10262.200000000001</v>
      </c>
      <c r="J210" s="30">
        <v>10262.200000000001</v>
      </c>
      <c r="K210" s="30"/>
      <c r="L210" s="30"/>
      <c r="M210" s="30">
        <f t="shared" si="16"/>
        <v>10262.200000000001</v>
      </c>
      <c r="N210" s="30">
        <f t="shared" si="17"/>
        <v>10262.200000000001</v>
      </c>
    </row>
    <row r="211" spans="1:14" x14ac:dyDescent="0.2">
      <c r="A211" s="23" t="s">
        <v>198</v>
      </c>
      <c r="B211" s="24">
        <v>78</v>
      </c>
      <c r="C211" s="25">
        <v>701</v>
      </c>
      <c r="D211" s="26" t="s">
        <v>155</v>
      </c>
      <c r="E211" s="27" t="s">
        <v>3</v>
      </c>
      <c r="F211" s="26" t="s">
        <v>2</v>
      </c>
      <c r="G211" s="28" t="s">
        <v>197</v>
      </c>
      <c r="H211" s="29" t="s">
        <v>7</v>
      </c>
      <c r="I211" s="30">
        <f>I212</f>
        <v>127379</v>
      </c>
      <c r="J211" s="30">
        <f>J212</f>
        <v>146174.70000000001</v>
      </c>
      <c r="K211" s="30"/>
      <c r="L211" s="30"/>
      <c r="M211" s="30">
        <f t="shared" ref="M211:M274" si="20">I211+K211</f>
        <v>127379</v>
      </c>
      <c r="N211" s="30">
        <f t="shared" ref="N211:N274" si="21">J211+L211</f>
        <v>146174.70000000001</v>
      </c>
    </row>
    <row r="212" spans="1:14" ht="22.5" x14ac:dyDescent="0.2">
      <c r="A212" s="23" t="s">
        <v>79</v>
      </c>
      <c r="B212" s="24">
        <v>78</v>
      </c>
      <c r="C212" s="25">
        <v>701</v>
      </c>
      <c r="D212" s="26" t="s">
        <v>155</v>
      </c>
      <c r="E212" s="27" t="s">
        <v>3</v>
      </c>
      <c r="F212" s="26" t="s">
        <v>2</v>
      </c>
      <c r="G212" s="28" t="s">
        <v>197</v>
      </c>
      <c r="H212" s="29">
        <v>600</v>
      </c>
      <c r="I212" s="30">
        <f>I213</f>
        <v>127379</v>
      </c>
      <c r="J212" s="30">
        <f>J213</f>
        <v>146174.70000000001</v>
      </c>
      <c r="K212" s="30"/>
      <c r="L212" s="30"/>
      <c r="M212" s="30">
        <f t="shared" si="20"/>
        <v>127379</v>
      </c>
      <c r="N212" s="30">
        <f t="shared" si="21"/>
        <v>146174.70000000001</v>
      </c>
    </row>
    <row r="213" spans="1:14" x14ac:dyDescent="0.2">
      <c r="A213" s="23" t="s">
        <v>156</v>
      </c>
      <c r="B213" s="24">
        <v>78</v>
      </c>
      <c r="C213" s="25">
        <v>701</v>
      </c>
      <c r="D213" s="26" t="s">
        <v>155</v>
      </c>
      <c r="E213" s="27" t="s">
        <v>3</v>
      </c>
      <c r="F213" s="26" t="s">
        <v>2</v>
      </c>
      <c r="G213" s="28" t="s">
        <v>197</v>
      </c>
      <c r="H213" s="29">
        <v>610</v>
      </c>
      <c r="I213" s="30">
        <v>127379</v>
      </c>
      <c r="J213" s="30">
        <v>146174.70000000001</v>
      </c>
      <c r="K213" s="30"/>
      <c r="L213" s="30"/>
      <c r="M213" s="30">
        <f t="shared" si="20"/>
        <v>127379</v>
      </c>
      <c r="N213" s="30">
        <f t="shared" si="21"/>
        <v>146174.70000000001</v>
      </c>
    </row>
    <row r="214" spans="1:14" ht="22.5" x14ac:dyDescent="0.2">
      <c r="A214" s="23" t="s">
        <v>187</v>
      </c>
      <c r="B214" s="24">
        <v>78</v>
      </c>
      <c r="C214" s="25">
        <v>701</v>
      </c>
      <c r="D214" s="26" t="s">
        <v>155</v>
      </c>
      <c r="E214" s="27" t="s">
        <v>3</v>
      </c>
      <c r="F214" s="26" t="s">
        <v>2</v>
      </c>
      <c r="G214" s="28" t="s">
        <v>186</v>
      </c>
      <c r="H214" s="29" t="s">
        <v>7</v>
      </c>
      <c r="I214" s="30">
        <f>I215</f>
        <v>2755.7</v>
      </c>
      <c r="J214" s="30">
        <f>J215</f>
        <v>2755.7</v>
      </c>
      <c r="K214" s="30"/>
      <c r="L214" s="30"/>
      <c r="M214" s="30">
        <f t="shared" si="20"/>
        <v>2755.7</v>
      </c>
      <c r="N214" s="30">
        <f t="shared" si="21"/>
        <v>2755.7</v>
      </c>
    </row>
    <row r="215" spans="1:14" ht="22.5" x14ac:dyDescent="0.2">
      <c r="A215" s="23" t="s">
        <v>79</v>
      </c>
      <c r="B215" s="24">
        <v>78</v>
      </c>
      <c r="C215" s="25">
        <v>701</v>
      </c>
      <c r="D215" s="26" t="s">
        <v>155</v>
      </c>
      <c r="E215" s="27" t="s">
        <v>3</v>
      </c>
      <c r="F215" s="26" t="s">
        <v>2</v>
      </c>
      <c r="G215" s="28" t="s">
        <v>186</v>
      </c>
      <c r="H215" s="29">
        <v>600</v>
      </c>
      <c r="I215" s="30">
        <f>I216</f>
        <v>2755.7</v>
      </c>
      <c r="J215" s="30">
        <f>J216</f>
        <v>2755.7</v>
      </c>
      <c r="K215" s="30"/>
      <c r="L215" s="30"/>
      <c r="M215" s="30">
        <f t="shared" si="20"/>
        <v>2755.7</v>
      </c>
      <c r="N215" s="30">
        <f t="shared" si="21"/>
        <v>2755.7</v>
      </c>
    </row>
    <row r="216" spans="1:14" x14ac:dyDescent="0.2">
      <c r="A216" s="23" t="s">
        <v>156</v>
      </c>
      <c r="B216" s="24">
        <v>78</v>
      </c>
      <c r="C216" s="25">
        <v>701</v>
      </c>
      <c r="D216" s="26" t="s">
        <v>155</v>
      </c>
      <c r="E216" s="27" t="s">
        <v>3</v>
      </c>
      <c r="F216" s="26" t="s">
        <v>2</v>
      </c>
      <c r="G216" s="28" t="s">
        <v>186</v>
      </c>
      <c r="H216" s="29">
        <v>610</v>
      </c>
      <c r="I216" s="30">
        <v>2755.7</v>
      </c>
      <c r="J216" s="30">
        <v>2755.7</v>
      </c>
      <c r="K216" s="30"/>
      <c r="L216" s="30"/>
      <c r="M216" s="30">
        <f t="shared" si="20"/>
        <v>2755.7</v>
      </c>
      <c r="N216" s="30">
        <f t="shared" si="21"/>
        <v>2755.7</v>
      </c>
    </row>
    <row r="217" spans="1:14" x14ac:dyDescent="0.2">
      <c r="A217" s="23" t="s">
        <v>203</v>
      </c>
      <c r="B217" s="24">
        <v>78</v>
      </c>
      <c r="C217" s="25">
        <v>701</v>
      </c>
      <c r="D217" s="26" t="s">
        <v>155</v>
      </c>
      <c r="E217" s="27" t="s">
        <v>3</v>
      </c>
      <c r="F217" s="26" t="s">
        <v>2</v>
      </c>
      <c r="G217" s="28" t="s">
        <v>202</v>
      </c>
      <c r="H217" s="29" t="s">
        <v>7</v>
      </c>
      <c r="I217" s="30">
        <f>I218</f>
        <v>151</v>
      </c>
      <c r="J217" s="30">
        <f>J218</f>
        <v>151</v>
      </c>
      <c r="K217" s="30"/>
      <c r="L217" s="30"/>
      <c r="M217" s="30">
        <f t="shared" si="20"/>
        <v>151</v>
      </c>
      <c r="N217" s="30">
        <f t="shared" si="21"/>
        <v>151</v>
      </c>
    </row>
    <row r="218" spans="1:14" ht="22.5" x14ac:dyDescent="0.2">
      <c r="A218" s="23" t="s">
        <v>79</v>
      </c>
      <c r="B218" s="24">
        <v>78</v>
      </c>
      <c r="C218" s="25">
        <v>701</v>
      </c>
      <c r="D218" s="26" t="s">
        <v>155</v>
      </c>
      <c r="E218" s="27" t="s">
        <v>3</v>
      </c>
      <c r="F218" s="26" t="s">
        <v>2</v>
      </c>
      <c r="G218" s="28" t="s">
        <v>202</v>
      </c>
      <c r="H218" s="29">
        <v>600</v>
      </c>
      <c r="I218" s="30">
        <f>I219</f>
        <v>151</v>
      </c>
      <c r="J218" s="30">
        <f>J219</f>
        <v>151</v>
      </c>
      <c r="K218" s="30"/>
      <c r="L218" s="30"/>
      <c r="M218" s="30">
        <f t="shared" si="20"/>
        <v>151</v>
      </c>
      <c r="N218" s="30">
        <f t="shared" si="21"/>
        <v>151</v>
      </c>
    </row>
    <row r="219" spans="1:14" x14ac:dyDescent="0.2">
      <c r="A219" s="23" t="s">
        <v>156</v>
      </c>
      <c r="B219" s="24">
        <v>78</v>
      </c>
      <c r="C219" s="25">
        <v>701</v>
      </c>
      <c r="D219" s="26" t="s">
        <v>155</v>
      </c>
      <c r="E219" s="27" t="s">
        <v>3</v>
      </c>
      <c r="F219" s="26" t="s">
        <v>2</v>
      </c>
      <c r="G219" s="28" t="s">
        <v>202</v>
      </c>
      <c r="H219" s="29">
        <v>610</v>
      </c>
      <c r="I219" s="30">
        <v>151</v>
      </c>
      <c r="J219" s="30">
        <v>151</v>
      </c>
      <c r="K219" s="30"/>
      <c r="L219" s="30"/>
      <c r="M219" s="30">
        <f t="shared" si="20"/>
        <v>151</v>
      </c>
      <c r="N219" s="30">
        <f t="shared" si="21"/>
        <v>151</v>
      </c>
    </row>
    <row r="220" spans="1:14" ht="45" x14ac:dyDescent="0.2">
      <c r="A220" s="23" t="s">
        <v>201</v>
      </c>
      <c r="B220" s="24">
        <v>78</v>
      </c>
      <c r="C220" s="25">
        <v>701</v>
      </c>
      <c r="D220" s="26" t="s">
        <v>155</v>
      </c>
      <c r="E220" s="27" t="s">
        <v>3</v>
      </c>
      <c r="F220" s="26" t="s">
        <v>2</v>
      </c>
      <c r="G220" s="28" t="s">
        <v>200</v>
      </c>
      <c r="H220" s="29" t="s">
        <v>7</v>
      </c>
      <c r="I220" s="30">
        <f>I221</f>
        <v>59989</v>
      </c>
      <c r="J220" s="30">
        <f>J221</f>
        <v>59989</v>
      </c>
      <c r="K220" s="30"/>
      <c r="L220" s="30"/>
      <c r="M220" s="30">
        <f t="shared" si="20"/>
        <v>59989</v>
      </c>
      <c r="N220" s="30">
        <f t="shared" si="21"/>
        <v>59989</v>
      </c>
    </row>
    <row r="221" spans="1:14" ht="22.5" x14ac:dyDescent="0.2">
      <c r="A221" s="23" t="s">
        <v>79</v>
      </c>
      <c r="B221" s="24">
        <v>78</v>
      </c>
      <c r="C221" s="25">
        <v>701</v>
      </c>
      <c r="D221" s="26" t="s">
        <v>155</v>
      </c>
      <c r="E221" s="27" t="s">
        <v>3</v>
      </c>
      <c r="F221" s="26" t="s">
        <v>2</v>
      </c>
      <c r="G221" s="28" t="s">
        <v>200</v>
      </c>
      <c r="H221" s="29">
        <v>600</v>
      </c>
      <c r="I221" s="30">
        <f>I222</f>
        <v>59989</v>
      </c>
      <c r="J221" s="30">
        <f>J222</f>
        <v>59989</v>
      </c>
      <c r="K221" s="30"/>
      <c r="L221" s="30"/>
      <c r="M221" s="30">
        <f t="shared" si="20"/>
        <v>59989</v>
      </c>
      <c r="N221" s="30">
        <f t="shared" si="21"/>
        <v>59989</v>
      </c>
    </row>
    <row r="222" spans="1:14" x14ac:dyDescent="0.2">
      <c r="A222" s="23" t="s">
        <v>156</v>
      </c>
      <c r="B222" s="24">
        <v>78</v>
      </c>
      <c r="C222" s="25">
        <v>701</v>
      </c>
      <c r="D222" s="26" t="s">
        <v>155</v>
      </c>
      <c r="E222" s="27" t="s">
        <v>3</v>
      </c>
      <c r="F222" s="26" t="s">
        <v>2</v>
      </c>
      <c r="G222" s="28" t="s">
        <v>200</v>
      </c>
      <c r="H222" s="29">
        <v>610</v>
      </c>
      <c r="I222" s="30">
        <v>59989</v>
      </c>
      <c r="J222" s="30">
        <v>59989</v>
      </c>
      <c r="K222" s="30"/>
      <c r="L222" s="30"/>
      <c r="M222" s="30">
        <f t="shared" si="20"/>
        <v>59989</v>
      </c>
      <c r="N222" s="30">
        <f t="shared" si="21"/>
        <v>59989</v>
      </c>
    </row>
    <row r="223" spans="1:14" x14ac:dyDescent="0.2">
      <c r="A223" s="23" t="s">
        <v>199</v>
      </c>
      <c r="B223" s="24">
        <v>78</v>
      </c>
      <c r="C223" s="25">
        <v>702</v>
      </c>
      <c r="D223" s="26" t="s">
        <v>7</v>
      </c>
      <c r="E223" s="27" t="s">
        <v>7</v>
      </c>
      <c r="F223" s="26" t="s">
        <v>7</v>
      </c>
      <c r="G223" s="28" t="s">
        <v>7</v>
      </c>
      <c r="H223" s="29" t="s">
        <v>7</v>
      </c>
      <c r="I223" s="30">
        <f>I224</f>
        <v>429918.80000000005</v>
      </c>
      <c r="J223" s="30">
        <f>J224</f>
        <v>447502.9</v>
      </c>
      <c r="K223" s="30"/>
      <c r="L223" s="30"/>
      <c r="M223" s="30">
        <f t="shared" si="20"/>
        <v>429918.80000000005</v>
      </c>
      <c r="N223" s="30">
        <f t="shared" si="21"/>
        <v>447502.9</v>
      </c>
    </row>
    <row r="224" spans="1:14" ht="56.25" x14ac:dyDescent="0.2">
      <c r="A224" s="23" t="s">
        <v>319</v>
      </c>
      <c r="B224" s="24">
        <v>78</v>
      </c>
      <c r="C224" s="25">
        <v>702</v>
      </c>
      <c r="D224" s="26" t="s">
        <v>155</v>
      </c>
      <c r="E224" s="27" t="s">
        <v>3</v>
      </c>
      <c r="F224" s="26" t="s">
        <v>2</v>
      </c>
      <c r="G224" s="28" t="s">
        <v>9</v>
      </c>
      <c r="H224" s="29" t="s">
        <v>7</v>
      </c>
      <c r="I224" s="30">
        <f>I225+I228+I231+I234+I237+I242</f>
        <v>429918.80000000005</v>
      </c>
      <c r="J224" s="30">
        <f>J225+J228+J231+J234+J237+J242</f>
        <v>447502.9</v>
      </c>
      <c r="K224" s="30"/>
      <c r="L224" s="30"/>
      <c r="M224" s="30">
        <f t="shared" si="20"/>
        <v>429918.80000000005</v>
      </c>
      <c r="N224" s="30">
        <f t="shared" si="21"/>
        <v>447502.9</v>
      </c>
    </row>
    <row r="225" spans="1:14" ht="67.5" x14ac:dyDescent="0.2">
      <c r="A225" s="23" t="s">
        <v>189</v>
      </c>
      <c r="B225" s="24">
        <v>78</v>
      </c>
      <c r="C225" s="25">
        <v>702</v>
      </c>
      <c r="D225" s="26" t="s">
        <v>155</v>
      </c>
      <c r="E225" s="27" t="s">
        <v>3</v>
      </c>
      <c r="F225" s="26" t="s">
        <v>2</v>
      </c>
      <c r="G225" s="28" t="s">
        <v>188</v>
      </c>
      <c r="H225" s="29" t="s">
        <v>7</v>
      </c>
      <c r="I225" s="30">
        <f>I226</f>
        <v>20616</v>
      </c>
      <c r="J225" s="30">
        <f>J226</f>
        <v>20616</v>
      </c>
      <c r="K225" s="30"/>
      <c r="L225" s="30"/>
      <c r="M225" s="30">
        <f t="shared" si="20"/>
        <v>20616</v>
      </c>
      <c r="N225" s="30">
        <f t="shared" si="21"/>
        <v>20616</v>
      </c>
    </row>
    <row r="226" spans="1:14" ht="22.5" x14ac:dyDescent="0.2">
      <c r="A226" s="23" t="s">
        <v>79</v>
      </c>
      <c r="B226" s="24">
        <v>78</v>
      </c>
      <c r="C226" s="25">
        <v>702</v>
      </c>
      <c r="D226" s="26" t="s">
        <v>155</v>
      </c>
      <c r="E226" s="27" t="s">
        <v>3</v>
      </c>
      <c r="F226" s="26" t="s">
        <v>2</v>
      </c>
      <c r="G226" s="28" t="s">
        <v>188</v>
      </c>
      <c r="H226" s="29">
        <v>600</v>
      </c>
      <c r="I226" s="30">
        <f>I227</f>
        <v>20616</v>
      </c>
      <c r="J226" s="30">
        <f>J227</f>
        <v>20616</v>
      </c>
      <c r="K226" s="30"/>
      <c r="L226" s="30"/>
      <c r="M226" s="30">
        <f t="shared" si="20"/>
        <v>20616</v>
      </c>
      <c r="N226" s="30">
        <f t="shared" si="21"/>
        <v>20616</v>
      </c>
    </row>
    <row r="227" spans="1:14" x14ac:dyDescent="0.2">
      <c r="A227" s="23" t="s">
        <v>156</v>
      </c>
      <c r="B227" s="24">
        <v>78</v>
      </c>
      <c r="C227" s="25">
        <v>702</v>
      </c>
      <c r="D227" s="26" t="s">
        <v>155</v>
      </c>
      <c r="E227" s="27" t="s">
        <v>3</v>
      </c>
      <c r="F227" s="26" t="s">
        <v>2</v>
      </c>
      <c r="G227" s="28" t="s">
        <v>188</v>
      </c>
      <c r="H227" s="29">
        <v>610</v>
      </c>
      <c r="I227" s="30">
        <f>20616</f>
        <v>20616</v>
      </c>
      <c r="J227" s="30">
        <v>20616</v>
      </c>
      <c r="K227" s="30"/>
      <c r="L227" s="30"/>
      <c r="M227" s="30">
        <f t="shared" si="20"/>
        <v>20616</v>
      </c>
      <c r="N227" s="30">
        <f t="shared" si="21"/>
        <v>20616</v>
      </c>
    </row>
    <row r="228" spans="1:14" x14ac:dyDescent="0.2">
      <c r="A228" s="23" t="s">
        <v>198</v>
      </c>
      <c r="B228" s="24">
        <v>78</v>
      </c>
      <c r="C228" s="25">
        <v>702</v>
      </c>
      <c r="D228" s="26" t="s">
        <v>155</v>
      </c>
      <c r="E228" s="27" t="s">
        <v>3</v>
      </c>
      <c r="F228" s="26" t="s">
        <v>2</v>
      </c>
      <c r="G228" s="28" t="s">
        <v>197</v>
      </c>
      <c r="H228" s="29" t="s">
        <v>7</v>
      </c>
      <c r="I228" s="30">
        <f>I229</f>
        <v>276896.7</v>
      </c>
      <c r="J228" s="30">
        <f>J229</f>
        <v>294480.8</v>
      </c>
      <c r="K228" s="30"/>
      <c r="L228" s="30"/>
      <c r="M228" s="30">
        <f t="shared" si="20"/>
        <v>276896.7</v>
      </c>
      <c r="N228" s="30">
        <f t="shared" si="21"/>
        <v>294480.8</v>
      </c>
    </row>
    <row r="229" spans="1:14" ht="22.5" x14ac:dyDescent="0.2">
      <c r="A229" s="23" t="s">
        <v>79</v>
      </c>
      <c r="B229" s="24">
        <v>78</v>
      </c>
      <c r="C229" s="25">
        <v>702</v>
      </c>
      <c r="D229" s="26" t="s">
        <v>155</v>
      </c>
      <c r="E229" s="27" t="s">
        <v>3</v>
      </c>
      <c r="F229" s="26" t="s">
        <v>2</v>
      </c>
      <c r="G229" s="28" t="s">
        <v>197</v>
      </c>
      <c r="H229" s="29">
        <v>600</v>
      </c>
      <c r="I229" s="30">
        <f>I230</f>
        <v>276896.7</v>
      </c>
      <c r="J229" s="30">
        <f>J230</f>
        <v>294480.8</v>
      </c>
      <c r="K229" s="30"/>
      <c r="L229" s="30"/>
      <c r="M229" s="30">
        <f t="shared" si="20"/>
        <v>276896.7</v>
      </c>
      <c r="N229" s="30">
        <f t="shared" si="21"/>
        <v>294480.8</v>
      </c>
    </row>
    <row r="230" spans="1:14" x14ac:dyDescent="0.2">
      <c r="A230" s="23" t="s">
        <v>156</v>
      </c>
      <c r="B230" s="24">
        <v>78</v>
      </c>
      <c r="C230" s="25">
        <v>702</v>
      </c>
      <c r="D230" s="26" t="s">
        <v>155</v>
      </c>
      <c r="E230" s="27" t="s">
        <v>3</v>
      </c>
      <c r="F230" s="26" t="s">
        <v>2</v>
      </c>
      <c r="G230" s="28" t="s">
        <v>197</v>
      </c>
      <c r="H230" s="29">
        <v>610</v>
      </c>
      <c r="I230" s="30">
        <v>276896.7</v>
      </c>
      <c r="J230" s="30">
        <v>294480.8</v>
      </c>
      <c r="K230" s="30"/>
      <c r="L230" s="30"/>
      <c r="M230" s="30">
        <f t="shared" si="20"/>
        <v>276896.7</v>
      </c>
      <c r="N230" s="30">
        <f t="shared" si="21"/>
        <v>294480.8</v>
      </c>
    </row>
    <row r="231" spans="1:14" ht="22.5" x14ac:dyDescent="0.2">
      <c r="A231" s="23" t="s">
        <v>187</v>
      </c>
      <c r="B231" s="24">
        <v>78</v>
      </c>
      <c r="C231" s="25">
        <v>702</v>
      </c>
      <c r="D231" s="26" t="s">
        <v>155</v>
      </c>
      <c r="E231" s="27" t="s">
        <v>3</v>
      </c>
      <c r="F231" s="26" t="s">
        <v>2</v>
      </c>
      <c r="G231" s="28" t="s">
        <v>186</v>
      </c>
      <c r="H231" s="29" t="s">
        <v>7</v>
      </c>
      <c r="I231" s="30">
        <f>I232</f>
        <v>6958.8</v>
      </c>
      <c r="J231" s="30">
        <f>J232</f>
        <v>6958.8</v>
      </c>
      <c r="K231" s="30"/>
      <c r="L231" s="30"/>
      <c r="M231" s="30">
        <f t="shared" si="20"/>
        <v>6958.8</v>
      </c>
      <c r="N231" s="30">
        <f t="shared" si="21"/>
        <v>6958.8</v>
      </c>
    </row>
    <row r="232" spans="1:14" ht="22.5" x14ac:dyDescent="0.2">
      <c r="A232" s="23" t="s">
        <v>79</v>
      </c>
      <c r="B232" s="24">
        <v>78</v>
      </c>
      <c r="C232" s="25">
        <v>702</v>
      </c>
      <c r="D232" s="26" t="s">
        <v>155</v>
      </c>
      <c r="E232" s="27" t="s">
        <v>3</v>
      </c>
      <c r="F232" s="26" t="s">
        <v>2</v>
      </c>
      <c r="G232" s="28" t="s">
        <v>186</v>
      </c>
      <c r="H232" s="29">
        <v>600</v>
      </c>
      <c r="I232" s="30">
        <f>I233</f>
        <v>6958.8</v>
      </c>
      <c r="J232" s="30">
        <f>J233</f>
        <v>6958.8</v>
      </c>
      <c r="K232" s="30"/>
      <c r="L232" s="30"/>
      <c r="M232" s="30">
        <f t="shared" si="20"/>
        <v>6958.8</v>
      </c>
      <c r="N232" s="30">
        <f t="shared" si="21"/>
        <v>6958.8</v>
      </c>
    </row>
    <row r="233" spans="1:14" x14ac:dyDescent="0.2">
      <c r="A233" s="23" t="s">
        <v>156</v>
      </c>
      <c r="B233" s="24">
        <v>78</v>
      </c>
      <c r="C233" s="25">
        <v>702</v>
      </c>
      <c r="D233" s="26" t="s">
        <v>155</v>
      </c>
      <c r="E233" s="27" t="s">
        <v>3</v>
      </c>
      <c r="F233" s="26" t="s">
        <v>2</v>
      </c>
      <c r="G233" s="28" t="s">
        <v>186</v>
      </c>
      <c r="H233" s="29">
        <v>610</v>
      </c>
      <c r="I233" s="30">
        <f>6965.3-6.5</f>
        <v>6958.8</v>
      </c>
      <c r="J233" s="30">
        <f>6965.3-6.5</f>
        <v>6958.8</v>
      </c>
      <c r="K233" s="30"/>
      <c r="L233" s="30"/>
      <c r="M233" s="30">
        <f t="shared" si="20"/>
        <v>6958.8</v>
      </c>
      <c r="N233" s="30">
        <f t="shared" si="21"/>
        <v>6958.8</v>
      </c>
    </row>
    <row r="234" spans="1:14" x14ac:dyDescent="0.2">
      <c r="A234" s="23" t="s">
        <v>196</v>
      </c>
      <c r="B234" s="24">
        <v>78</v>
      </c>
      <c r="C234" s="25">
        <v>702</v>
      </c>
      <c r="D234" s="26" t="s">
        <v>155</v>
      </c>
      <c r="E234" s="27" t="s">
        <v>3</v>
      </c>
      <c r="F234" s="26" t="s">
        <v>2</v>
      </c>
      <c r="G234" s="28" t="s">
        <v>195</v>
      </c>
      <c r="H234" s="29" t="s">
        <v>7</v>
      </c>
      <c r="I234" s="30">
        <f>I235</f>
        <v>200</v>
      </c>
      <c r="J234" s="30">
        <f>J235</f>
        <v>200</v>
      </c>
      <c r="K234" s="30"/>
      <c r="L234" s="30"/>
      <c r="M234" s="30">
        <f t="shared" si="20"/>
        <v>200</v>
      </c>
      <c r="N234" s="30">
        <f t="shared" si="21"/>
        <v>200</v>
      </c>
    </row>
    <row r="235" spans="1:14" ht="22.5" x14ac:dyDescent="0.2">
      <c r="A235" s="23" t="s">
        <v>79</v>
      </c>
      <c r="B235" s="24">
        <v>78</v>
      </c>
      <c r="C235" s="25">
        <v>702</v>
      </c>
      <c r="D235" s="26" t="s">
        <v>155</v>
      </c>
      <c r="E235" s="27" t="s">
        <v>3</v>
      </c>
      <c r="F235" s="26" t="s">
        <v>2</v>
      </c>
      <c r="G235" s="28" t="s">
        <v>195</v>
      </c>
      <c r="H235" s="29">
        <v>600</v>
      </c>
      <c r="I235" s="30">
        <f>I236</f>
        <v>200</v>
      </c>
      <c r="J235" s="30">
        <f>J236</f>
        <v>200</v>
      </c>
      <c r="K235" s="30"/>
      <c r="L235" s="30"/>
      <c r="M235" s="30">
        <f t="shared" si="20"/>
        <v>200</v>
      </c>
      <c r="N235" s="30">
        <f t="shared" si="21"/>
        <v>200</v>
      </c>
    </row>
    <row r="236" spans="1:14" x14ac:dyDescent="0.2">
      <c r="A236" s="23" t="s">
        <v>156</v>
      </c>
      <c r="B236" s="24">
        <v>78</v>
      </c>
      <c r="C236" s="25">
        <v>702</v>
      </c>
      <c r="D236" s="26" t="s">
        <v>155</v>
      </c>
      <c r="E236" s="27" t="s">
        <v>3</v>
      </c>
      <c r="F236" s="26" t="s">
        <v>2</v>
      </c>
      <c r="G236" s="28" t="s">
        <v>195</v>
      </c>
      <c r="H236" s="29">
        <v>610</v>
      </c>
      <c r="I236" s="30">
        <v>200</v>
      </c>
      <c r="J236" s="30">
        <v>200</v>
      </c>
      <c r="K236" s="30"/>
      <c r="L236" s="30"/>
      <c r="M236" s="30">
        <f t="shared" si="20"/>
        <v>200</v>
      </c>
      <c r="N236" s="30">
        <f t="shared" si="21"/>
        <v>200</v>
      </c>
    </row>
    <row r="237" spans="1:14" x14ac:dyDescent="0.2">
      <c r="A237" s="23" t="s">
        <v>194</v>
      </c>
      <c r="B237" s="24">
        <v>78</v>
      </c>
      <c r="C237" s="25">
        <v>702</v>
      </c>
      <c r="D237" s="26" t="s">
        <v>155</v>
      </c>
      <c r="E237" s="27" t="s">
        <v>3</v>
      </c>
      <c r="F237" s="26" t="s">
        <v>2</v>
      </c>
      <c r="G237" s="28" t="s">
        <v>193</v>
      </c>
      <c r="H237" s="29" t="s">
        <v>7</v>
      </c>
      <c r="I237" s="30">
        <f>I238+I240</f>
        <v>1515.4</v>
      </c>
      <c r="J237" s="30">
        <f>J238+J240</f>
        <v>1515.4</v>
      </c>
      <c r="K237" s="30"/>
      <c r="L237" s="30"/>
      <c r="M237" s="30">
        <f t="shared" si="20"/>
        <v>1515.4</v>
      </c>
      <c r="N237" s="30">
        <f t="shared" si="21"/>
        <v>1515.4</v>
      </c>
    </row>
    <row r="238" spans="1:14" x14ac:dyDescent="0.2">
      <c r="A238" s="23" t="s">
        <v>38</v>
      </c>
      <c r="B238" s="24">
        <v>78</v>
      </c>
      <c r="C238" s="25">
        <v>702</v>
      </c>
      <c r="D238" s="26" t="s">
        <v>155</v>
      </c>
      <c r="E238" s="27" t="s">
        <v>3</v>
      </c>
      <c r="F238" s="26" t="s">
        <v>2</v>
      </c>
      <c r="G238" s="28" t="s">
        <v>193</v>
      </c>
      <c r="H238" s="29">
        <v>300</v>
      </c>
      <c r="I238" s="30">
        <f>I239</f>
        <v>100</v>
      </c>
      <c r="J238" s="30">
        <f>J239</f>
        <v>100</v>
      </c>
      <c r="K238" s="30"/>
      <c r="L238" s="30"/>
      <c r="M238" s="30">
        <f t="shared" si="20"/>
        <v>100</v>
      </c>
      <c r="N238" s="30">
        <f t="shared" si="21"/>
        <v>100</v>
      </c>
    </row>
    <row r="239" spans="1:14" ht="22.5" x14ac:dyDescent="0.2">
      <c r="A239" s="23" t="s">
        <v>36</v>
      </c>
      <c r="B239" s="24">
        <v>78</v>
      </c>
      <c r="C239" s="25">
        <v>702</v>
      </c>
      <c r="D239" s="26" t="s">
        <v>155</v>
      </c>
      <c r="E239" s="27" t="s">
        <v>3</v>
      </c>
      <c r="F239" s="26" t="s">
        <v>2</v>
      </c>
      <c r="G239" s="28" t="s">
        <v>193</v>
      </c>
      <c r="H239" s="29">
        <v>320</v>
      </c>
      <c r="I239" s="30">
        <v>100</v>
      </c>
      <c r="J239" s="30">
        <v>100</v>
      </c>
      <c r="K239" s="30"/>
      <c r="L239" s="30"/>
      <c r="M239" s="30">
        <f t="shared" si="20"/>
        <v>100</v>
      </c>
      <c r="N239" s="30">
        <f t="shared" si="21"/>
        <v>100</v>
      </c>
    </row>
    <row r="240" spans="1:14" ht="22.5" x14ac:dyDescent="0.2">
      <c r="A240" s="23" t="s">
        <v>79</v>
      </c>
      <c r="B240" s="24">
        <v>78</v>
      </c>
      <c r="C240" s="25">
        <v>702</v>
      </c>
      <c r="D240" s="26" t="s">
        <v>155</v>
      </c>
      <c r="E240" s="27" t="s">
        <v>3</v>
      </c>
      <c r="F240" s="26" t="s">
        <v>2</v>
      </c>
      <c r="G240" s="28" t="s">
        <v>193</v>
      </c>
      <c r="H240" s="29">
        <v>600</v>
      </c>
      <c r="I240" s="30">
        <f>I241</f>
        <v>1415.4</v>
      </c>
      <c r="J240" s="30">
        <f>J241</f>
        <v>1415.4</v>
      </c>
      <c r="K240" s="30"/>
      <c r="L240" s="30"/>
      <c r="M240" s="30">
        <f t="shared" si="20"/>
        <v>1415.4</v>
      </c>
      <c r="N240" s="30">
        <f t="shared" si="21"/>
        <v>1415.4</v>
      </c>
    </row>
    <row r="241" spans="1:14" x14ac:dyDescent="0.2">
      <c r="A241" s="23" t="s">
        <v>156</v>
      </c>
      <c r="B241" s="24">
        <v>78</v>
      </c>
      <c r="C241" s="25">
        <v>702</v>
      </c>
      <c r="D241" s="26" t="s">
        <v>155</v>
      </c>
      <c r="E241" s="27" t="s">
        <v>3</v>
      </c>
      <c r="F241" s="26" t="s">
        <v>2</v>
      </c>
      <c r="G241" s="28" t="s">
        <v>193</v>
      </c>
      <c r="H241" s="29">
        <v>610</v>
      </c>
      <c r="I241" s="30">
        <f>1408.9+6.5</f>
        <v>1415.4</v>
      </c>
      <c r="J241" s="30">
        <f>1408.9+6.5</f>
        <v>1415.4</v>
      </c>
      <c r="K241" s="30"/>
      <c r="L241" s="30"/>
      <c r="M241" s="30">
        <f t="shared" si="20"/>
        <v>1415.4</v>
      </c>
      <c r="N241" s="30">
        <f t="shared" si="21"/>
        <v>1415.4</v>
      </c>
    </row>
    <row r="242" spans="1:14" ht="56.25" x14ac:dyDescent="0.2">
      <c r="A242" s="23" t="s">
        <v>192</v>
      </c>
      <c r="B242" s="24">
        <v>78</v>
      </c>
      <c r="C242" s="25">
        <v>702</v>
      </c>
      <c r="D242" s="26" t="s">
        <v>155</v>
      </c>
      <c r="E242" s="27" t="s">
        <v>3</v>
      </c>
      <c r="F242" s="26" t="s">
        <v>2</v>
      </c>
      <c r="G242" s="28" t="s">
        <v>191</v>
      </c>
      <c r="H242" s="29" t="s">
        <v>7</v>
      </c>
      <c r="I242" s="30">
        <f>I243</f>
        <v>123731.9</v>
      </c>
      <c r="J242" s="30">
        <f>J243</f>
        <v>123731.9</v>
      </c>
      <c r="K242" s="30"/>
      <c r="L242" s="30"/>
      <c r="M242" s="30">
        <f t="shared" si="20"/>
        <v>123731.9</v>
      </c>
      <c r="N242" s="30">
        <f t="shared" si="21"/>
        <v>123731.9</v>
      </c>
    </row>
    <row r="243" spans="1:14" ht="22.5" x14ac:dyDescent="0.2">
      <c r="A243" s="23" t="s">
        <v>79</v>
      </c>
      <c r="B243" s="24">
        <v>78</v>
      </c>
      <c r="C243" s="25">
        <v>702</v>
      </c>
      <c r="D243" s="26" t="s">
        <v>155</v>
      </c>
      <c r="E243" s="27" t="s">
        <v>3</v>
      </c>
      <c r="F243" s="26" t="s">
        <v>2</v>
      </c>
      <c r="G243" s="28" t="s">
        <v>191</v>
      </c>
      <c r="H243" s="29">
        <v>600</v>
      </c>
      <c r="I243" s="30">
        <f>I244</f>
        <v>123731.9</v>
      </c>
      <c r="J243" s="30">
        <f>J244</f>
        <v>123731.9</v>
      </c>
      <c r="K243" s="30"/>
      <c r="L243" s="30"/>
      <c r="M243" s="30">
        <f t="shared" si="20"/>
        <v>123731.9</v>
      </c>
      <c r="N243" s="30">
        <f t="shared" si="21"/>
        <v>123731.9</v>
      </c>
    </row>
    <row r="244" spans="1:14" x14ac:dyDescent="0.2">
      <c r="A244" s="23" t="s">
        <v>156</v>
      </c>
      <c r="B244" s="24">
        <v>78</v>
      </c>
      <c r="C244" s="25">
        <v>702</v>
      </c>
      <c r="D244" s="26" t="s">
        <v>155</v>
      </c>
      <c r="E244" s="27" t="s">
        <v>3</v>
      </c>
      <c r="F244" s="26" t="s">
        <v>2</v>
      </c>
      <c r="G244" s="28" t="s">
        <v>191</v>
      </c>
      <c r="H244" s="29">
        <v>610</v>
      </c>
      <c r="I244" s="30">
        <v>123731.9</v>
      </c>
      <c r="J244" s="30">
        <v>123731.9</v>
      </c>
      <c r="K244" s="30"/>
      <c r="L244" s="30"/>
      <c r="M244" s="30">
        <f t="shared" si="20"/>
        <v>123731.9</v>
      </c>
      <c r="N244" s="30">
        <f t="shared" si="21"/>
        <v>123731.9</v>
      </c>
    </row>
    <row r="245" spans="1:14" x14ac:dyDescent="0.2">
      <c r="A245" s="23" t="s">
        <v>190</v>
      </c>
      <c r="B245" s="24">
        <v>78</v>
      </c>
      <c r="C245" s="25">
        <v>703</v>
      </c>
      <c r="D245" s="26" t="s">
        <v>7</v>
      </c>
      <c r="E245" s="27" t="s">
        <v>7</v>
      </c>
      <c r="F245" s="26" t="s">
        <v>7</v>
      </c>
      <c r="G245" s="28" t="s">
        <v>7</v>
      </c>
      <c r="H245" s="29" t="s">
        <v>7</v>
      </c>
      <c r="I245" s="30">
        <f>I246</f>
        <v>10358.199999999999</v>
      </c>
      <c r="J245" s="30">
        <f>J246</f>
        <v>10358.199999999999</v>
      </c>
      <c r="K245" s="30"/>
      <c r="L245" s="30"/>
      <c r="M245" s="30">
        <f t="shared" si="20"/>
        <v>10358.199999999999</v>
      </c>
      <c r="N245" s="30">
        <f t="shared" si="21"/>
        <v>10358.199999999999</v>
      </c>
    </row>
    <row r="246" spans="1:14" ht="56.25" x14ac:dyDescent="0.2">
      <c r="A246" s="23" t="s">
        <v>319</v>
      </c>
      <c r="B246" s="24">
        <v>78</v>
      </c>
      <c r="C246" s="25">
        <v>703</v>
      </c>
      <c r="D246" s="26" t="s">
        <v>155</v>
      </c>
      <c r="E246" s="27" t="s">
        <v>3</v>
      </c>
      <c r="F246" s="26" t="s">
        <v>2</v>
      </c>
      <c r="G246" s="28" t="s">
        <v>9</v>
      </c>
      <c r="H246" s="29" t="s">
        <v>7</v>
      </c>
      <c r="I246" s="30">
        <f>I247+I250+I253+I256</f>
        <v>10358.199999999999</v>
      </c>
      <c r="J246" s="30">
        <f>J247+J250+J253+J256</f>
        <v>10358.199999999999</v>
      </c>
      <c r="K246" s="30"/>
      <c r="L246" s="30"/>
      <c r="M246" s="30">
        <f t="shared" si="20"/>
        <v>10358.199999999999</v>
      </c>
      <c r="N246" s="30">
        <f t="shared" si="21"/>
        <v>10358.199999999999</v>
      </c>
    </row>
    <row r="247" spans="1:14" ht="67.5" x14ac:dyDescent="0.2">
      <c r="A247" s="23" t="s">
        <v>189</v>
      </c>
      <c r="B247" s="24">
        <v>78</v>
      </c>
      <c r="C247" s="25">
        <v>703</v>
      </c>
      <c r="D247" s="26" t="s">
        <v>155</v>
      </c>
      <c r="E247" s="27" t="s">
        <v>3</v>
      </c>
      <c r="F247" s="26" t="s">
        <v>2</v>
      </c>
      <c r="G247" s="28" t="s">
        <v>188</v>
      </c>
      <c r="H247" s="29" t="s">
        <v>7</v>
      </c>
      <c r="I247" s="30">
        <f>I248</f>
        <v>124.7</v>
      </c>
      <c r="J247" s="30">
        <f>J248</f>
        <v>124.7</v>
      </c>
      <c r="K247" s="30"/>
      <c r="L247" s="30"/>
      <c r="M247" s="30">
        <f t="shared" si="20"/>
        <v>124.7</v>
      </c>
      <c r="N247" s="30">
        <f t="shared" si="21"/>
        <v>124.7</v>
      </c>
    </row>
    <row r="248" spans="1:14" ht="22.5" x14ac:dyDescent="0.2">
      <c r="A248" s="23" t="s">
        <v>79</v>
      </c>
      <c r="B248" s="24">
        <v>78</v>
      </c>
      <c r="C248" s="25">
        <v>703</v>
      </c>
      <c r="D248" s="26" t="s">
        <v>155</v>
      </c>
      <c r="E248" s="27" t="s">
        <v>3</v>
      </c>
      <c r="F248" s="26" t="s">
        <v>2</v>
      </c>
      <c r="G248" s="28" t="s">
        <v>188</v>
      </c>
      <c r="H248" s="29">
        <v>600</v>
      </c>
      <c r="I248" s="30">
        <f>I249</f>
        <v>124.7</v>
      </c>
      <c r="J248" s="30">
        <f>J249</f>
        <v>124.7</v>
      </c>
      <c r="K248" s="30"/>
      <c r="L248" s="30"/>
      <c r="M248" s="30">
        <f t="shared" si="20"/>
        <v>124.7</v>
      </c>
      <c r="N248" s="30">
        <f t="shared" si="21"/>
        <v>124.7</v>
      </c>
    </row>
    <row r="249" spans="1:14" x14ac:dyDescent="0.2">
      <c r="A249" s="23" t="s">
        <v>156</v>
      </c>
      <c r="B249" s="24">
        <v>78</v>
      </c>
      <c r="C249" s="25">
        <v>703</v>
      </c>
      <c r="D249" s="26" t="s">
        <v>155</v>
      </c>
      <c r="E249" s="27" t="s">
        <v>3</v>
      </c>
      <c r="F249" s="26" t="s">
        <v>2</v>
      </c>
      <c r="G249" s="28" t="s">
        <v>188</v>
      </c>
      <c r="H249" s="29">
        <v>610</v>
      </c>
      <c r="I249" s="30">
        <v>124.7</v>
      </c>
      <c r="J249" s="30">
        <v>124.7</v>
      </c>
      <c r="K249" s="30"/>
      <c r="L249" s="30"/>
      <c r="M249" s="30">
        <f t="shared" si="20"/>
        <v>124.7</v>
      </c>
      <c r="N249" s="30">
        <f t="shared" si="21"/>
        <v>124.7</v>
      </c>
    </row>
    <row r="250" spans="1:14" ht="22.5" x14ac:dyDescent="0.2">
      <c r="A250" s="23" t="s">
        <v>187</v>
      </c>
      <c r="B250" s="24">
        <v>78</v>
      </c>
      <c r="C250" s="25">
        <v>703</v>
      </c>
      <c r="D250" s="26" t="s">
        <v>155</v>
      </c>
      <c r="E250" s="27" t="s">
        <v>3</v>
      </c>
      <c r="F250" s="26" t="s">
        <v>2</v>
      </c>
      <c r="G250" s="28" t="s">
        <v>186</v>
      </c>
      <c r="H250" s="29" t="s">
        <v>7</v>
      </c>
      <c r="I250" s="30">
        <f>I251</f>
        <v>77.400000000000006</v>
      </c>
      <c r="J250" s="30">
        <f>J251</f>
        <v>77.400000000000006</v>
      </c>
      <c r="K250" s="30"/>
      <c r="L250" s="30"/>
      <c r="M250" s="30">
        <f t="shared" si="20"/>
        <v>77.400000000000006</v>
      </c>
      <c r="N250" s="30">
        <f t="shared" si="21"/>
        <v>77.400000000000006</v>
      </c>
    </row>
    <row r="251" spans="1:14" ht="22.5" x14ac:dyDescent="0.2">
      <c r="A251" s="23" t="s">
        <v>79</v>
      </c>
      <c r="B251" s="24">
        <v>78</v>
      </c>
      <c r="C251" s="25">
        <v>703</v>
      </c>
      <c r="D251" s="26" t="s">
        <v>155</v>
      </c>
      <c r="E251" s="27" t="s">
        <v>3</v>
      </c>
      <c r="F251" s="26" t="s">
        <v>2</v>
      </c>
      <c r="G251" s="28" t="s">
        <v>186</v>
      </c>
      <c r="H251" s="29">
        <v>600</v>
      </c>
      <c r="I251" s="30">
        <f>I252</f>
        <v>77.400000000000006</v>
      </c>
      <c r="J251" s="30">
        <f>J252</f>
        <v>77.400000000000006</v>
      </c>
      <c r="K251" s="30"/>
      <c r="L251" s="30"/>
      <c r="M251" s="30">
        <f t="shared" si="20"/>
        <v>77.400000000000006</v>
      </c>
      <c r="N251" s="30">
        <f t="shared" si="21"/>
        <v>77.400000000000006</v>
      </c>
    </row>
    <row r="252" spans="1:14" x14ac:dyDescent="0.2">
      <c r="A252" s="23" t="s">
        <v>156</v>
      </c>
      <c r="B252" s="24">
        <v>78</v>
      </c>
      <c r="C252" s="25">
        <v>703</v>
      </c>
      <c r="D252" s="26" t="s">
        <v>155</v>
      </c>
      <c r="E252" s="27" t="s">
        <v>3</v>
      </c>
      <c r="F252" s="26" t="s">
        <v>2</v>
      </c>
      <c r="G252" s="28" t="s">
        <v>186</v>
      </c>
      <c r="H252" s="29">
        <v>610</v>
      </c>
      <c r="I252" s="30">
        <v>77.400000000000006</v>
      </c>
      <c r="J252" s="30">
        <v>77.400000000000006</v>
      </c>
      <c r="K252" s="30"/>
      <c r="L252" s="30"/>
      <c r="M252" s="30">
        <f t="shared" si="20"/>
        <v>77.400000000000006</v>
      </c>
      <c r="N252" s="30">
        <f t="shared" si="21"/>
        <v>77.400000000000006</v>
      </c>
    </row>
    <row r="253" spans="1:14" x14ac:dyDescent="0.2">
      <c r="A253" s="23" t="s">
        <v>185</v>
      </c>
      <c r="B253" s="24">
        <v>78</v>
      </c>
      <c r="C253" s="25">
        <v>703</v>
      </c>
      <c r="D253" s="26" t="s">
        <v>155</v>
      </c>
      <c r="E253" s="27" t="s">
        <v>3</v>
      </c>
      <c r="F253" s="26" t="s">
        <v>2</v>
      </c>
      <c r="G253" s="28" t="s">
        <v>184</v>
      </c>
      <c r="H253" s="29" t="s">
        <v>7</v>
      </c>
      <c r="I253" s="30">
        <f>I254</f>
        <v>387.8</v>
      </c>
      <c r="J253" s="30">
        <f>J254</f>
        <v>387.8</v>
      </c>
      <c r="K253" s="30"/>
      <c r="L253" s="30"/>
      <c r="M253" s="30">
        <f t="shared" si="20"/>
        <v>387.8</v>
      </c>
      <c r="N253" s="30">
        <f t="shared" si="21"/>
        <v>387.8</v>
      </c>
    </row>
    <row r="254" spans="1:14" ht="22.5" x14ac:dyDescent="0.2">
      <c r="A254" s="23" t="s">
        <v>79</v>
      </c>
      <c r="B254" s="24">
        <v>78</v>
      </c>
      <c r="C254" s="25">
        <v>703</v>
      </c>
      <c r="D254" s="26" t="s">
        <v>155</v>
      </c>
      <c r="E254" s="27" t="s">
        <v>3</v>
      </c>
      <c r="F254" s="26" t="s">
        <v>2</v>
      </c>
      <c r="G254" s="28" t="s">
        <v>184</v>
      </c>
      <c r="H254" s="29">
        <v>600</v>
      </c>
      <c r="I254" s="30">
        <f>I255</f>
        <v>387.8</v>
      </c>
      <c r="J254" s="30">
        <f>J255</f>
        <v>387.8</v>
      </c>
      <c r="K254" s="30"/>
      <c r="L254" s="30"/>
      <c r="M254" s="30">
        <f t="shared" si="20"/>
        <v>387.8</v>
      </c>
      <c r="N254" s="30">
        <f t="shared" si="21"/>
        <v>387.8</v>
      </c>
    </row>
    <row r="255" spans="1:14" x14ac:dyDescent="0.2">
      <c r="A255" s="23" t="s">
        <v>156</v>
      </c>
      <c r="B255" s="24">
        <v>78</v>
      </c>
      <c r="C255" s="25">
        <v>703</v>
      </c>
      <c r="D255" s="26" t="s">
        <v>155</v>
      </c>
      <c r="E255" s="27" t="s">
        <v>3</v>
      </c>
      <c r="F255" s="26" t="s">
        <v>2</v>
      </c>
      <c r="G255" s="28" t="s">
        <v>184</v>
      </c>
      <c r="H255" s="29">
        <v>610</v>
      </c>
      <c r="I255" s="30">
        <f>56+331.8</f>
        <v>387.8</v>
      </c>
      <c r="J255" s="30">
        <f>56+331.8</f>
        <v>387.8</v>
      </c>
      <c r="K255" s="30"/>
      <c r="L255" s="30"/>
      <c r="M255" s="30">
        <f t="shared" si="20"/>
        <v>387.8</v>
      </c>
      <c r="N255" s="30">
        <f t="shared" si="21"/>
        <v>387.8</v>
      </c>
    </row>
    <row r="256" spans="1:14" ht="56.25" x14ac:dyDescent="0.2">
      <c r="A256" s="23" t="s">
        <v>183</v>
      </c>
      <c r="B256" s="24">
        <v>78</v>
      </c>
      <c r="C256" s="25">
        <v>703</v>
      </c>
      <c r="D256" s="26" t="s">
        <v>155</v>
      </c>
      <c r="E256" s="27" t="s">
        <v>3</v>
      </c>
      <c r="F256" s="26" t="s">
        <v>2</v>
      </c>
      <c r="G256" s="28" t="s">
        <v>182</v>
      </c>
      <c r="H256" s="29" t="s">
        <v>7</v>
      </c>
      <c r="I256" s="30">
        <f>I257</f>
        <v>9768.2999999999993</v>
      </c>
      <c r="J256" s="30">
        <f>J257</f>
        <v>9768.2999999999993</v>
      </c>
      <c r="K256" s="30"/>
      <c r="L256" s="30"/>
      <c r="M256" s="30">
        <f t="shared" si="20"/>
        <v>9768.2999999999993</v>
      </c>
      <c r="N256" s="30">
        <f t="shared" si="21"/>
        <v>9768.2999999999993</v>
      </c>
    </row>
    <row r="257" spans="1:14" ht="22.5" x14ac:dyDescent="0.2">
      <c r="A257" s="23" t="s">
        <v>79</v>
      </c>
      <c r="B257" s="24">
        <v>78</v>
      </c>
      <c r="C257" s="25">
        <v>703</v>
      </c>
      <c r="D257" s="26" t="s">
        <v>155</v>
      </c>
      <c r="E257" s="27" t="s">
        <v>3</v>
      </c>
      <c r="F257" s="26" t="s">
        <v>2</v>
      </c>
      <c r="G257" s="28" t="s">
        <v>182</v>
      </c>
      <c r="H257" s="29">
        <v>600</v>
      </c>
      <c r="I257" s="30">
        <f>I258</f>
        <v>9768.2999999999993</v>
      </c>
      <c r="J257" s="30">
        <f>J258</f>
        <v>9768.2999999999993</v>
      </c>
      <c r="K257" s="30"/>
      <c r="L257" s="30"/>
      <c r="M257" s="30">
        <f t="shared" si="20"/>
        <v>9768.2999999999993</v>
      </c>
      <c r="N257" s="30">
        <f t="shared" si="21"/>
        <v>9768.2999999999993</v>
      </c>
    </row>
    <row r="258" spans="1:14" x14ac:dyDescent="0.2">
      <c r="A258" s="23" t="s">
        <v>156</v>
      </c>
      <c r="B258" s="24">
        <v>78</v>
      </c>
      <c r="C258" s="25">
        <v>703</v>
      </c>
      <c r="D258" s="26" t="s">
        <v>155</v>
      </c>
      <c r="E258" s="27" t="s">
        <v>3</v>
      </c>
      <c r="F258" s="26" t="s">
        <v>2</v>
      </c>
      <c r="G258" s="28" t="s">
        <v>182</v>
      </c>
      <c r="H258" s="29">
        <v>610</v>
      </c>
      <c r="I258" s="30">
        <v>9768.2999999999993</v>
      </c>
      <c r="J258" s="30">
        <v>9768.2999999999993</v>
      </c>
      <c r="K258" s="30"/>
      <c r="L258" s="30"/>
      <c r="M258" s="30">
        <f t="shared" si="20"/>
        <v>9768.2999999999993</v>
      </c>
      <c r="N258" s="30">
        <f t="shared" si="21"/>
        <v>9768.2999999999993</v>
      </c>
    </row>
    <row r="259" spans="1:14" x14ac:dyDescent="0.2">
      <c r="A259" s="23" t="s">
        <v>57</v>
      </c>
      <c r="B259" s="24">
        <v>78</v>
      </c>
      <c r="C259" s="25">
        <v>707</v>
      </c>
      <c r="D259" s="26" t="s">
        <v>7</v>
      </c>
      <c r="E259" s="27" t="s">
        <v>7</v>
      </c>
      <c r="F259" s="26" t="s">
        <v>7</v>
      </c>
      <c r="G259" s="28" t="s">
        <v>7</v>
      </c>
      <c r="H259" s="29" t="s">
        <v>7</v>
      </c>
      <c r="I259" s="30">
        <f>I260</f>
        <v>2254</v>
      </c>
      <c r="J259" s="30">
        <f>J260</f>
        <v>2254</v>
      </c>
      <c r="K259" s="30"/>
      <c r="L259" s="30"/>
      <c r="M259" s="30">
        <f t="shared" si="20"/>
        <v>2254</v>
      </c>
      <c r="N259" s="30">
        <f t="shared" si="21"/>
        <v>2254</v>
      </c>
    </row>
    <row r="260" spans="1:14" ht="56.25" x14ac:dyDescent="0.2">
      <c r="A260" s="23" t="s">
        <v>319</v>
      </c>
      <c r="B260" s="24">
        <v>78</v>
      </c>
      <c r="C260" s="25">
        <v>707</v>
      </c>
      <c r="D260" s="26" t="s">
        <v>155</v>
      </c>
      <c r="E260" s="27" t="s">
        <v>3</v>
      </c>
      <c r="F260" s="26" t="s">
        <v>2</v>
      </c>
      <c r="G260" s="28" t="s">
        <v>9</v>
      </c>
      <c r="H260" s="29" t="s">
        <v>7</v>
      </c>
      <c r="I260" s="30">
        <f>I261+I264</f>
        <v>2254</v>
      </c>
      <c r="J260" s="30">
        <f>J261+J264</f>
        <v>2254</v>
      </c>
      <c r="K260" s="30"/>
      <c r="L260" s="30"/>
      <c r="M260" s="30">
        <f t="shared" si="20"/>
        <v>2254</v>
      </c>
      <c r="N260" s="30">
        <f t="shared" si="21"/>
        <v>2254</v>
      </c>
    </row>
    <row r="261" spans="1:14" ht="45" x14ac:dyDescent="0.2">
      <c r="A261" s="23" t="s">
        <v>181</v>
      </c>
      <c r="B261" s="24">
        <v>78</v>
      </c>
      <c r="C261" s="25">
        <v>707</v>
      </c>
      <c r="D261" s="26" t="s">
        <v>155</v>
      </c>
      <c r="E261" s="27" t="s">
        <v>3</v>
      </c>
      <c r="F261" s="26" t="s">
        <v>2</v>
      </c>
      <c r="G261" s="28">
        <v>78320</v>
      </c>
      <c r="H261" s="29" t="s">
        <v>7</v>
      </c>
      <c r="I261" s="30">
        <f>I262</f>
        <v>2134</v>
      </c>
      <c r="J261" s="30">
        <f>J262</f>
        <v>2134</v>
      </c>
      <c r="K261" s="30"/>
      <c r="L261" s="30"/>
      <c r="M261" s="30">
        <f t="shared" si="20"/>
        <v>2134</v>
      </c>
      <c r="N261" s="30">
        <f t="shared" si="21"/>
        <v>2134</v>
      </c>
    </row>
    <row r="262" spans="1:14" ht="22.5" x14ac:dyDescent="0.2">
      <c r="A262" s="23" t="s">
        <v>79</v>
      </c>
      <c r="B262" s="24">
        <v>78</v>
      </c>
      <c r="C262" s="25">
        <v>707</v>
      </c>
      <c r="D262" s="26" t="s">
        <v>155</v>
      </c>
      <c r="E262" s="27" t="s">
        <v>3</v>
      </c>
      <c r="F262" s="26" t="s">
        <v>2</v>
      </c>
      <c r="G262" s="28" t="s">
        <v>180</v>
      </c>
      <c r="H262" s="29">
        <v>600</v>
      </c>
      <c r="I262" s="30">
        <f>I263</f>
        <v>2134</v>
      </c>
      <c r="J262" s="30">
        <f>J263</f>
        <v>2134</v>
      </c>
      <c r="K262" s="30"/>
      <c r="L262" s="30"/>
      <c r="M262" s="30">
        <f t="shared" si="20"/>
        <v>2134</v>
      </c>
      <c r="N262" s="30">
        <f t="shared" si="21"/>
        <v>2134</v>
      </c>
    </row>
    <row r="263" spans="1:14" x14ac:dyDescent="0.2">
      <c r="A263" s="23" t="s">
        <v>156</v>
      </c>
      <c r="B263" s="24">
        <v>78</v>
      </c>
      <c r="C263" s="25">
        <v>707</v>
      </c>
      <c r="D263" s="26" t="s">
        <v>155</v>
      </c>
      <c r="E263" s="27" t="s">
        <v>3</v>
      </c>
      <c r="F263" s="26" t="s">
        <v>2</v>
      </c>
      <c r="G263" s="28" t="s">
        <v>180</v>
      </c>
      <c r="H263" s="29">
        <v>610</v>
      </c>
      <c r="I263" s="30">
        <v>2134</v>
      </c>
      <c r="J263" s="30">
        <v>2134</v>
      </c>
      <c r="K263" s="30"/>
      <c r="L263" s="30"/>
      <c r="M263" s="30">
        <f t="shared" si="20"/>
        <v>2134</v>
      </c>
      <c r="N263" s="30">
        <f t="shared" si="21"/>
        <v>2134</v>
      </c>
    </row>
    <row r="264" spans="1:14" ht="22.5" x14ac:dyDescent="0.2">
      <c r="A264" s="23" t="s">
        <v>179</v>
      </c>
      <c r="B264" s="24">
        <v>78</v>
      </c>
      <c r="C264" s="25">
        <v>707</v>
      </c>
      <c r="D264" s="26" t="s">
        <v>155</v>
      </c>
      <c r="E264" s="27" t="s">
        <v>3</v>
      </c>
      <c r="F264" s="26" t="s">
        <v>2</v>
      </c>
      <c r="G264" s="28" t="s">
        <v>178</v>
      </c>
      <c r="H264" s="29" t="s">
        <v>7</v>
      </c>
      <c r="I264" s="30">
        <f>I265</f>
        <v>120</v>
      </c>
      <c r="J264" s="30">
        <f>J265</f>
        <v>120</v>
      </c>
      <c r="K264" s="30"/>
      <c r="L264" s="30"/>
      <c r="M264" s="30">
        <f t="shared" si="20"/>
        <v>120</v>
      </c>
      <c r="N264" s="30">
        <f t="shared" si="21"/>
        <v>120</v>
      </c>
    </row>
    <row r="265" spans="1:14" ht="22.5" x14ac:dyDescent="0.2">
      <c r="A265" s="23" t="s">
        <v>79</v>
      </c>
      <c r="B265" s="24">
        <v>78</v>
      </c>
      <c r="C265" s="25">
        <v>707</v>
      </c>
      <c r="D265" s="26" t="s">
        <v>155</v>
      </c>
      <c r="E265" s="27" t="s">
        <v>3</v>
      </c>
      <c r="F265" s="26" t="s">
        <v>2</v>
      </c>
      <c r="G265" s="28" t="s">
        <v>178</v>
      </c>
      <c r="H265" s="29">
        <v>600</v>
      </c>
      <c r="I265" s="30">
        <f>I266</f>
        <v>120</v>
      </c>
      <c r="J265" s="30">
        <f>J266</f>
        <v>120</v>
      </c>
      <c r="K265" s="30"/>
      <c r="L265" s="30"/>
      <c r="M265" s="30">
        <f t="shared" si="20"/>
        <v>120</v>
      </c>
      <c r="N265" s="30">
        <f t="shared" si="21"/>
        <v>120</v>
      </c>
    </row>
    <row r="266" spans="1:14" x14ac:dyDescent="0.2">
      <c r="A266" s="23" t="s">
        <v>156</v>
      </c>
      <c r="B266" s="24">
        <v>78</v>
      </c>
      <c r="C266" s="25">
        <v>707</v>
      </c>
      <c r="D266" s="26" t="s">
        <v>155</v>
      </c>
      <c r="E266" s="27" t="s">
        <v>3</v>
      </c>
      <c r="F266" s="26" t="s">
        <v>2</v>
      </c>
      <c r="G266" s="28" t="s">
        <v>178</v>
      </c>
      <c r="H266" s="29">
        <v>610</v>
      </c>
      <c r="I266" s="30">
        <v>120</v>
      </c>
      <c r="J266" s="30">
        <v>120</v>
      </c>
      <c r="K266" s="30"/>
      <c r="L266" s="30"/>
      <c r="M266" s="30">
        <f t="shared" si="20"/>
        <v>120</v>
      </c>
      <c r="N266" s="30">
        <f t="shared" si="21"/>
        <v>120</v>
      </c>
    </row>
    <row r="267" spans="1:14" x14ac:dyDescent="0.2">
      <c r="A267" s="23" t="s">
        <v>177</v>
      </c>
      <c r="B267" s="24">
        <v>78</v>
      </c>
      <c r="C267" s="25">
        <v>709</v>
      </c>
      <c r="D267" s="26" t="s">
        <v>7</v>
      </c>
      <c r="E267" s="27" t="s">
        <v>7</v>
      </c>
      <c r="F267" s="26" t="s">
        <v>7</v>
      </c>
      <c r="G267" s="28" t="s">
        <v>7</v>
      </c>
      <c r="H267" s="29" t="s">
        <v>7</v>
      </c>
      <c r="I267" s="30">
        <f>I268+I272+I299</f>
        <v>14625.199999999999</v>
      </c>
      <c r="J267" s="30">
        <f>J268+J272+J299</f>
        <v>14625.199999999999</v>
      </c>
      <c r="K267" s="30"/>
      <c r="L267" s="30"/>
      <c r="M267" s="30">
        <f t="shared" si="20"/>
        <v>14625.199999999999</v>
      </c>
      <c r="N267" s="30">
        <f t="shared" si="21"/>
        <v>14625.199999999999</v>
      </c>
    </row>
    <row r="268" spans="1:14" ht="56.25" x14ac:dyDescent="0.2">
      <c r="A268" s="23" t="s">
        <v>302</v>
      </c>
      <c r="B268" s="24">
        <v>78</v>
      </c>
      <c r="C268" s="25">
        <v>709</v>
      </c>
      <c r="D268" s="26" t="s">
        <v>175</v>
      </c>
      <c r="E268" s="27" t="s">
        <v>3</v>
      </c>
      <c r="F268" s="26" t="s">
        <v>2</v>
      </c>
      <c r="G268" s="28" t="s">
        <v>9</v>
      </c>
      <c r="H268" s="29" t="s">
        <v>7</v>
      </c>
      <c r="I268" s="30">
        <f t="shared" ref="I268:J270" si="22">I269</f>
        <v>300</v>
      </c>
      <c r="J268" s="30">
        <f t="shared" si="22"/>
        <v>300</v>
      </c>
      <c r="K268" s="30"/>
      <c r="L268" s="30"/>
      <c r="M268" s="30">
        <f t="shared" si="20"/>
        <v>300</v>
      </c>
      <c r="N268" s="30">
        <f t="shared" si="21"/>
        <v>300</v>
      </c>
    </row>
    <row r="269" spans="1:14" ht="22.5" x14ac:dyDescent="0.2">
      <c r="A269" s="23" t="s">
        <v>176</v>
      </c>
      <c r="B269" s="24">
        <v>78</v>
      </c>
      <c r="C269" s="25">
        <v>709</v>
      </c>
      <c r="D269" s="26" t="s">
        <v>175</v>
      </c>
      <c r="E269" s="27" t="s">
        <v>3</v>
      </c>
      <c r="F269" s="26" t="s">
        <v>2</v>
      </c>
      <c r="G269" s="28" t="s">
        <v>174</v>
      </c>
      <c r="H269" s="29" t="s">
        <v>7</v>
      </c>
      <c r="I269" s="30">
        <f t="shared" si="22"/>
        <v>300</v>
      </c>
      <c r="J269" s="30">
        <f t="shared" si="22"/>
        <v>300</v>
      </c>
      <c r="K269" s="30"/>
      <c r="L269" s="30"/>
      <c r="M269" s="30">
        <f t="shared" si="20"/>
        <v>300</v>
      </c>
      <c r="N269" s="30">
        <f t="shared" si="21"/>
        <v>300</v>
      </c>
    </row>
    <row r="270" spans="1:14" ht="22.5" x14ac:dyDescent="0.2">
      <c r="A270" s="23" t="s">
        <v>79</v>
      </c>
      <c r="B270" s="24">
        <v>78</v>
      </c>
      <c r="C270" s="25">
        <v>709</v>
      </c>
      <c r="D270" s="26" t="s">
        <v>175</v>
      </c>
      <c r="E270" s="27" t="s">
        <v>3</v>
      </c>
      <c r="F270" s="26" t="s">
        <v>2</v>
      </c>
      <c r="G270" s="28" t="s">
        <v>174</v>
      </c>
      <c r="H270" s="29">
        <v>600</v>
      </c>
      <c r="I270" s="30">
        <f t="shared" si="22"/>
        <v>300</v>
      </c>
      <c r="J270" s="30">
        <f t="shared" si="22"/>
        <v>300</v>
      </c>
      <c r="K270" s="30"/>
      <c r="L270" s="30"/>
      <c r="M270" s="30">
        <f t="shared" si="20"/>
        <v>300</v>
      </c>
      <c r="N270" s="30">
        <f t="shared" si="21"/>
        <v>300</v>
      </c>
    </row>
    <row r="271" spans="1:14" x14ac:dyDescent="0.2">
      <c r="A271" s="23" t="s">
        <v>156</v>
      </c>
      <c r="B271" s="24">
        <v>78</v>
      </c>
      <c r="C271" s="25">
        <v>709</v>
      </c>
      <c r="D271" s="26" t="s">
        <v>175</v>
      </c>
      <c r="E271" s="27" t="s">
        <v>3</v>
      </c>
      <c r="F271" s="26" t="s">
        <v>2</v>
      </c>
      <c r="G271" s="28" t="s">
        <v>174</v>
      </c>
      <c r="H271" s="29">
        <v>610</v>
      </c>
      <c r="I271" s="30">
        <v>300</v>
      </c>
      <c r="J271" s="30">
        <v>300</v>
      </c>
      <c r="K271" s="30"/>
      <c r="L271" s="30"/>
      <c r="M271" s="30">
        <f t="shared" si="20"/>
        <v>300</v>
      </c>
      <c r="N271" s="30">
        <f t="shared" si="21"/>
        <v>300</v>
      </c>
    </row>
    <row r="272" spans="1:14" ht="56.25" x14ac:dyDescent="0.2">
      <c r="A272" s="23" t="s">
        <v>319</v>
      </c>
      <c r="B272" s="24">
        <v>78</v>
      </c>
      <c r="C272" s="25">
        <v>709</v>
      </c>
      <c r="D272" s="26" t="s">
        <v>155</v>
      </c>
      <c r="E272" s="27" t="s">
        <v>3</v>
      </c>
      <c r="F272" s="26" t="s">
        <v>2</v>
      </c>
      <c r="G272" s="28" t="s">
        <v>9</v>
      </c>
      <c r="H272" s="29" t="s">
        <v>7</v>
      </c>
      <c r="I272" s="30">
        <f>I273+I280+I287+I290+I293+I296</f>
        <v>14152.199999999999</v>
      </c>
      <c r="J272" s="30">
        <f>J273+J280+J287+J290+J293+J296</f>
        <v>14152.199999999999</v>
      </c>
      <c r="K272" s="30"/>
      <c r="L272" s="30"/>
      <c r="M272" s="30">
        <f t="shared" si="20"/>
        <v>14152.199999999999</v>
      </c>
      <c r="N272" s="30">
        <f t="shared" si="21"/>
        <v>14152.199999999999</v>
      </c>
    </row>
    <row r="273" spans="1:14" ht="22.5" x14ac:dyDescent="0.2">
      <c r="A273" s="23" t="s">
        <v>173</v>
      </c>
      <c r="B273" s="24">
        <v>78</v>
      </c>
      <c r="C273" s="25">
        <v>709</v>
      </c>
      <c r="D273" s="26" t="s">
        <v>155</v>
      </c>
      <c r="E273" s="27" t="s">
        <v>3</v>
      </c>
      <c r="F273" s="26" t="s">
        <v>2</v>
      </c>
      <c r="G273" s="28" t="s">
        <v>11</v>
      </c>
      <c r="H273" s="29" t="s">
        <v>7</v>
      </c>
      <c r="I273" s="30">
        <f>I274+I276+I278</f>
        <v>4069.4</v>
      </c>
      <c r="J273" s="30">
        <f>J274+J276+J278</f>
        <v>4069.4</v>
      </c>
      <c r="K273" s="30"/>
      <c r="L273" s="30"/>
      <c r="M273" s="30">
        <f t="shared" si="20"/>
        <v>4069.4</v>
      </c>
      <c r="N273" s="30">
        <f t="shared" si="21"/>
        <v>4069.4</v>
      </c>
    </row>
    <row r="274" spans="1:14" ht="45" x14ac:dyDescent="0.2">
      <c r="A274" s="23" t="s">
        <v>6</v>
      </c>
      <c r="B274" s="24">
        <v>78</v>
      </c>
      <c r="C274" s="25">
        <v>709</v>
      </c>
      <c r="D274" s="26" t="s">
        <v>155</v>
      </c>
      <c r="E274" s="27" t="s">
        <v>3</v>
      </c>
      <c r="F274" s="26" t="s">
        <v>2</v>
      </c>
      <c r="G274" s="28" t="s">
        <v>11</v>
      </c>
      <c r="H274" s="29">
        <v>100</v>
      </c>
      <c r="I274" s="30">
        <f>I275</f>
        <v>4000</v>
      </c>
      <c r="J274" s="30">
        <f>J275</f>
        <v>4000</v>
      </c>
      <c r="K274" s="30"/>
      <c r="L274" s="30"/>
      <c r="M274" s="30">
        <f t="shared" si="20"/>
        <v>4000</v>
      </c>
      <c r="N274" s="30">
        <f t="shared" si="21"/>
        <v>4000</v>
      </c>
    </row>
    <row r="275" spans="1:14" ht="22.5" x14ac:dyDescent="0.2">
      <c r="A275" s="23" t="s">
        <v>5</v>
      </c>
      <c r="B275" s="24">
        <v>78</v>
      </c>
      <c r="C275" s="25">
        <v>709</v>
      </c>
      <c r="D275" s="26" t="s">
        <v>155</v>
      </c>
      <c r="E275" s="27" t="s">
        <v>3</v>
      </c>
      <c r="F275" s="26" t="s">
        <v>2</v>
      </c>
      <c r="G275" s="28" t="s">
        <v>11</v>
      </c>
      <c r="H275" s="29">
        <v>120</v>
      </c>
      <c r="I275" s="30">
        <v>4000</v>
      </c>
      <c r="J275" s="30">
        <v>4000</v>
      </c>
      <c r="K275" s="30"/>
      <c r="L275" s="30"/>
      <c r="M275" s="30">
        <f t="shared" ref="M275:M338" si="23">I275+K275</f>
        <v>4000</v>
      </c>
      <c r="N275" s="30">
        <f t="shared" ref="N275:N338" si="24">J275+L275</f>
        <v>4000</v>
      </c>
    </row>
    <row r="276" spans="1:14" ht="22.5" x14ac:dyDescent="0.2">
      <c r="A276" s="23" t="s">
        <v>14</v>
      </c>
      <c r="B276" s="24">
        <v>78</v>
      </c>
      <c r="C276" s="25">
        <v>709</v>
      </c>
      <c r="D276" s="26" t="s">
        <v>155</v>
      </c>
      <c r="E276" s="27" t="s">
        <v>3</v>
      </c>
      <c r="F276" s="26" t="s">
        <v>2</v>
      </c>
      <c r="G276" s="28" t="s">
        <v>11</v>
      </c>
      <c r="H276" s="29">
        <v>200</v>
      </c>
      <c r="I276" s="30">
        <f>I277</f>
        <v>68.900000000000006</v>
      </c>
      <c r="J276" s="30">
        <f>J277</f>
        <v>68.900000000000006</v>
      </c>
      <c r="K276" s="30"/>
      <c r="L276" s="30"/>
      <c r="M276" s="30">
        <f t="shared" si="23"/>
        <v>68.900000000000006</v>
      </c>
      <c r="N276" s="30">
        <f t="shared" si="24"/>
        <v>68.900000000000006</v>
      </c>
    </row>
    <row r="277" spans="1:14" ht="22.5" x14ac:dyDescent="0.2">
      <c r="A277" s="23" t="s">
        <v>13</v>
      </c>
      <c r="B277" s="24">
        <v>78</v>
      </c>
      <c r="C277" s="25">
        <v>709</v>
      </c>
      <c r="D277" s="26" t="s">
        <v>155</v>
      </c>
      <c r="E277" s="27" t="s">
        <v>3</v>
      </c>
      <c r="F277" s="26" t="s">
        <v>2</v>
      </c>
      <c r="G277" s="28" t="s">
        <v>11</v>
      </c>
      <c r="H277" s="29">
        <v>240</v>
      </c>
      <c r="I277" s="30">
        <f>42.6+26.3</f>
        <v>68.900000000000006</v>
      </c>
      <c r="J277" s="30">
        <f>42.6+26.3</f>
        <v>68.900000000000006</v>
      </c>
      <c r="K277" s="30"/>
      <c r="L277" s="30"/>
      <c r="M277" s="30">
        <f t="shared" si="23"/>
        <v>68.900000000000006</v>
      </c>
      <c r="N277" s="30">
        <f t="shared" si="24"/>
        <v>68.900000000000006</v>
      </c>
    </row>
    <row r="278" spans="1:14" x14ac:dyDescent="0.2">
      <c r="A278" s="23" t="s">
        <v>71</v>
      </c>
      <c r="B278" s="24">
        <v>78</v>
      </c>
      <c r="C278" s="25">
        <v>709</v>
      </c>
      <c r="D278" s="26" t="s">
        <v>155</v>
      </c>
      <c r="E278" s="27" t="s">
        <v>3</v>
      </c>
      <c r="F278" s="26" t="s">
        <v>2</v>
      </c>
      <c r="G278" s="28" t="s">
        <v>11</v>
      </c>
      <c r="H278" s="29">
        <v>800</v>
      </c>
      <c r="I278" s="30">
        <f>I279</f>
        <v>0.5</v>
      </c>
      <c r="J278" s="30">
        <f>J279</f>
        <v>0.5</v>
      </c>
      <c r="K278" s="30"/>
      <c r="L278" s="30"/>
      <c r="M278" s="30">
        <f t="shared" si="23"/>
        <v>0.5</v>
      </c>
      <c r="N278" s="30">
        <f t="shared" si="24"/>
        <v>0.5</v>
      </c>
    </row>
    <row r="279" spans="1:14" x14ac:dyDescent="0.2">
      <c r="A279" s="23" t="s">
        <v>70</v>
      </c>
      <c r="B279" s="24">
        <v>78</v>
      </c>
      <c r="C279" s="25">
        <v>709</v>
      </c>
      <c r="D279" s="26" t="s">
        <v>155</v>
      </c>
      <c r="E279" s="27" t="s">
        <v>3</v>
      </c>
      <c r="F279" s="26" t="s">
        <v>2</v>
      </c>
      <c r="G279" s="28" t="s">
        <v>11</v>
      </c>
      <c r="H279" s="29">
        <v>850</v>
      </c>
      <c r="I279" s="30">
        <v>0.5</v>
      </c>
      <c r="J279" s="30">
        <v>0.5</v>
      </c>
      <c r="K279" s="30"/>
      <c r="L279" s="30"/>
      <c r="M279" s="30">
        <f t="shared" si="23"/>
        <v>0.5</v>
      </c>
      <c r="N279" s="30">
        <f t="shared" si="24"/>
        <v>0.5</v>
      </c>
    </row>
    <row r="280" spans="1:14" ht="22.5" x14ac:dyDescent="0.2">
      <c r="A280" s="23" t="s">
        <v>73</v>
      </c>
      <c r="B280" s="24">
        <v>78</v>
      </c>
      <c r="C280" s="25">
        <v>709</v>
      </c>
      <c r="D280" s="26" t="s">
        <v>155</v>
      </c>
      <c r="E280" s="27" t="s">
        <v>3</v>
      </c>
      <c r="F280" s="26" t="s">
        <v>2</v>
      </c>
      <c r="G280" s="28" t="s">
        <v>69</v>
      </c>
      <c r="H280" s="29" t="s">
        <v>7</v>
      </c>
      <c r="I280" s="30">
        <f>I281+I283+I285</f>
        <v>9196.7999999999993</v>
      </c>
      <c r="J280" s="30">
        <f>J281+J283+J285</f>
        <v>9196.7999999999993</v>
      </c>
      <c r="K280" s="30"/>
      <c r="L280" s="30"/>
      <c r="M280" s="30">
        <f t="shared" si="23"/>
        <v>9196.7999999999993</v>
      </c>
      <c r="N280" s="30">
        <f t="shared" si="24"/>
        <v>9196.7999999999993</v>
      </c>
    </row>
    <row r="281" spans="1:14" ht="45" x14ac:dyDescent="0.2">
      <c r="A281" s="23" t="s">
        <v>6</v>
      </c>
      <c r="B281" s="24">
        <v>78</v>
      </c>
      <c r="C281" s="25">
        <v>709</v>
      </c>
      <c r="D281" s="26" t="s">
        <v>155</v>
      </c>
      <c r="E281" s="27" t="s">
        <v>3</v>
      </c>
      <c r="F281" s="26" t="s">
        <v>2</v>
      </c>
      <c r="G281" s="28" t="s">
        <v>69</v>
      </c>
      <c r="H281" s="29">
        <v>100</v>
      </c>
      <c r="I281" s="30">
        <f>I282</f>
        <v>8509.5</v>
      </c>
      <c r="J281" s="30">
        <f>J282</f>
        <v>8509.5</v>
      </c>
      <c r="K281" s="30"/>
      <c r="L281" s="30"/>
      <c r="M281" s="30">
        <f t="shared" si="23"/>
        <v>8509.5</v>
      </c>
      <c r="N281" s="30">
        <f t="shared" si="24"/>
        <v>8509.5</v>
      </c>
    </row>
    <row r="282" spans="1:14" x14ac:dyDescent="0.2">
      <c r="A282" s="23" t="s">
        <v>72</v>
      </c>
      <c r="B282" s="24">
        <v>78</v>
      </c>
      <c r="C282" s="25">
        <v>709</v>
      </c>
      <c r="D282" s="26" t="s">
        <v>155</v>
      </c>
      <c r="E282" s="27" t="s">
        <v>3</v>
      </c>
      <c r="F282" s="26" t="s">
        <v>2</v>
      </c>
      <c r="G282" s="28" t="s">
        <v>69</v>
      </c>
      <c r="H282" s="29">
        <v>110</v>
      </c>
      <c r="I282" s="30">
        <f>2779.4+4326.1+97.5+1306.5</f>
        <v>8509.5</v>
      </c>
      <c r="J282" s="30">
        <f>2779.4+4326.1+97.5+1306.5</f>
        <v>8509.5</v>
      </c>
      <c r="K282" s="30"/>
      <c r="L282" s="30"/>
      <c r="M282" s="30">
        <f t="shared" si="23"/>
        <v>8509.5</v>
      </c>
      <c r="N282" s="30">
        <f t="shared" si="24"/>
        <v>8509.5</v>
      </c>
    </row>
    <row r="283" spans="1:14" ht="22.5" x14ac:dyDescent="0.2">
      <c r="A283" s="23" t="s">
        <v>14</v>
      </c>
      <c r="B283" s="24">
        <v>78</v>
      </c>
      <c r="C283" s="25">
        <v>709</v>
      </c>
      <c r="D283" s="26" t="s">
        <v>155</v>
      </c>
      <c r="E283" s="27" t="s">
        <v>3</v>
      </c>
      <c r="F283" s="26" t="s">
        <v>2</v>
      </c>
      <c r="G283" s="28" t="s">
        <v>69</v>
      </c>
      <c r="H283" s="29">
        <v>200</v>
      </c>
      <c r="I283" s="30">
        <f>I284</f>
        <v>664.3</v>
      </c>
      <c r="J283" s="30">
        <f>J284</f>
        <v>664.3</v>
      </c>
      <c r="K283" s="30"/>
      <c r="L283" s="30"/>
      <c r="M283" s="30">
        <f t="shared" si="23"/>
        <v>664.3</v>
      </c>
      <c r="N283" s="30">
        <f t="shared" si="24"/>
        <v>664.3</v>
      </c>
    </row>
    <row r="284" spans="1:14" ht="22.5" x14ac:dyDescent="0.2">
      <c r="A284" s="23" t="s">
        <v>13</v>
      </c>
      <c r="B284" s="24">
        <v>78</v>
      </c>
      <c r="C284" s="25">
        <v>709</v>
      </c>
      <c r="D284" s="26" t="s">
        <v>155</v>
      </c>
      <c r="E284" s="27" t="s">
        <v>3</v>
      </c>
      <c r="F284" s="26" t="s">
        <v>2</v>
      </c>
      <c r="G284" s="28" t="s">
        <v>69</v>
      </c>
      <c r="H284" s="29">
        <v>240</v>
      </c>
      <c r="I284" s="30">
        <f>207.6+456.7</f>
        <v>664.3</v>
      </c>
      <c r="J284" s="30">
        <f>207.6+456.7</f>
        <v>664.3</v>
      </c>
      <c r="K284" s="30"/>
      <c r="L284" s="30"/>
      <c r="M284" s="30">
        <f t="shared" si="23"/>
        <v>664.3</v>
      </c>
      <c r="N284" s="30">
        <f t="shared" si="24"/>
        <v>664.3</v>
      </c>
    </row>
    <row r="285" spans="1:14" x14ac:dyDescent="0.2">
      <c r="A285" s="23" t="s">
        <v>71</v>
      </c>
      <c r="B285" s="24">
        <v>78</v>
      </c>
      <c r="C285" s="25">
        <v>709</v>
      </c>
      <c r="D285" s="26" t="s">
        <v>155</v>
      </c>
      <c r="E285" s="27" t="s">
        <v>3</v>
      </c>
      <c r="F285" s="26" t="s">
        <v>2</v>
      </c>
      <c r="G285" s="28" t="s">
        <v>69</v>
      </c>
      <c r="H285" s="29">
        <v>800</v>
      </c>
      <c r="I285" s="30">
        <f>I286</f>
        <v>23</v>
      </c>
      <c r="J285" s="30">
        <f>J286</f>
        <v>23</v>
      </c>
      <c r="K285" s="30"/>
      <c r="L285" s="30"/>
      <c r="M285" s="30">
        <f t="shared" si="23"/>
        <v>23</v>
      </c>
      <c r="N285" s="30">
        <f t="shared" si="24"/>
        <v>23</v>
      </c>
    </row>
    <row r="286" spans="1:14" x14ac:dyDescent="0.2">
      <c r="A286" s="23" t="s">
        <v>70</v>
      </c>
      <c r="B286" s="24">
        <v>78</v>
      </c>
      <c r="C286" s="25">
        <v>709</v>
      </c>
      <c r="D286" s="26" t="s">
        <v>155</v>
      </c>
      <c r="E286" s="27" t="s">
        <v>3</v>
      </c>
      <c r="F286" s="26" t="s">
        <v>2</v>
      </c>
      <c r="G286" s="28" t="s">
        <v>69</v>
      </c>
      <c r="H286" s="29">
        <v>850</v>
      </c>
      <c r="I286" s="30">
        <v>23</v>
      </c>
      <c r="J286" s="30">
        <v>23</v>
      </c>
      <c r="K286" s="30"/>
      <c r="L286" s="30"/>
      <c r="M286" s="30">
        <f t="shared" si="23"/>
        <v>23</v>
      </c>
      <c r="N286" s="30">
        <f t="shared" si="24"/>
        <v>23</v>
      </c>
    </row>
    <row r="287" spans="1:14" ht="56.25" x14ac:dyDescent="0.2">
      <c r="A287" s="23" t="s">
        <v>172</v>
      </c>
      <c r="B287" s="24">
        <v>78</v>
      </c>
      <c r="C287" s="25">
        <v>709</v>
      </c>
      <c r="D287" s="26" t="s">
        <v>155</v>
      </c>
      <c r="E287" s="27" t="s">
        <v>3</v>
      </c>
      <c r="F287" s="26" t="s">
        <v>2</v>
      </c>
      <c r="G287" s="28" t="s">
        <v>171</v>
      </c>
      <c r="H287" s="29" t="s">
        <v>7</v>
      </c>
      <c r="I287" s="30">
        <f>I288</f>
        <v>350</v>
      </c>
      <c r="J287" s="30">
        <f>J288</f>
        <v>350</v>
      </c>
      <c r="K287" s="30"/>
      <c r="L287" s="30"/>
      <c r="M287" s="30">
        <f t="shared" si="23"/>
        <v>350</v>
      </c>
      <c r="N287" s="30">
        <f t="shared" si="24"/>
        <v>350</v>
      </c>
    </row>
    <row r="288" spans="1:14" ht="22.5" x14ac:dyDescent="0.2">
      <c r="A288" s="23" t="s">
        <v>79</v>
      </c>
      <c r="B288" s="24">
        <v>78</v>
      </c>
      <c r="C288" s="25">
        <v>709</v>
      </c>
      <c r="D288" s="26" t="s">
        <v>155</v>
      </c>
      <c r="E288" s="27" t="s">
        <v>3</v>
      </c>
      <c r="F288" s="26" t="s">
        <v>2</v>
      </c>
      <c r="G288" s="28" t="s">
        <v>171</v>
      </c>
      <c r="H288" s="29">
        <v>600</v>
      </c>
      <c r="I288" s="30">
        <f>I289</f>
        <v>350</v>
      </c>
      <c r="J288" s="30">
        <f>J289</f>
        <v>350</v>
      </c>
      <c r="K288" s="30"/>
      <c r="L288" s="30"/>
      <c r="M288" s="30">
        <f t="shared" si="23"/>
        <v>350</v>
      </c>
      <c r="N288" s="30">
        <f t="shared" si="24"/>
        <v>350</v>
      </c>
    </row>
    <row r="289" spans="1:14" ht="22.5" x14ac:dyDescent="0.2">
      <c r="A289" s="23" t="s">
        <v>78</v>
      </c>
      <c r="B289" s="24">
        <v>78</v>
      </c>
      <c r="C289" s="25">
        <v>709</v>
      </c>
      <c r="D289" s="26" t="s">
        <v>155</v>
      </c>
      <c r="E289" s="27" t="s">
        <v>3</v>
      </c>
      <c r="F289" s="26" t="s">
        <v>2</v>
      </c>
      <c r="G289" s="28" t="s">
        <v>171</v>
      </c>
      <c r="H289" s="29">
        <v>630</v>
      </c>
      <c r="I289" s="30">
        <v>350</v>
      </c>
      <c r="J289" s="30">
        <v>350</v>
      </c>
      <c r="K289" s="30"/>
      <c r="L289" s="30"/>
      <c r="M289" s="30">
        <f t="shared" si="23"/>
        <v>350</v>
      </c>
      <c r="N289" s="30">
        <f t="shared" si="24"/>
        <v>350</v>
      </c>
    </row>
    <row r="290" spans="1:14" ht="45" x14ac:dyDescent="0.2">
      <c r="A290" s="23" t="s">
        <v>271</v>
      </c>
      <c r="B290" s="24">
        <v>78</v>
      </c>
      <c r="C290" s="25">
        <v>709</v>
      </c>
      <c r="D290" s="26" t="s">
        <v>155</v>
      </c>
      <c r="E290" s="27" t="s">
        <v>3</v>
      </c>
      <c r="F290" s="26" t="s">
        <v>2</v>
      </c>
      <c r="G290" s="28" t="s">
        <v>169</v>
      </c>
      <c r="H290" s="29" t="s">
        <v>7</v>
      </c>
      <c r="I290" s="30">
        <f>I291</f>
        <v>279</v>
      </c>
      <c r="J290" s="30">
        <f>J291</f>
        <v>279</v>
      </c>
      <c r="K290" s="30"/>
      <c r="L290" s="30"/>
      <c r="M290" s="30">
        <f t="shared" si="23"/>
        <v>279</v>
      </c>
      <c r="N290" s="30">
        <f t="shared" si="24"/>
        <v>279</v>
      </c>
    </row>
    <row r="291" spans="1:14" ht="22.5" x14ac:dyDescent="0.2">
      <c r="A291" s="23" t="s">
        <v>79</v>
      </c>
      <c r="B291" s="24">
        <v>78</v>
      </c>
      <c r="C291" s="25">
        <v>709</v>
      </c>
      <c r="D291" s="26" t="s">
        <v>155</v>
      </c>
      <c r="E291" s="27" t="s">
        <v>3</v>
      </c>
      <c r="F291" s="26" t="s">
        <v>2</v>
      </c>
      <c r="G291" s="28" t="s">
        <v>169</v>
      </c>
      <c r="H291" s="29">
        <v>600</v>
      </c>
      <c r="I291" s="30">
        <f>I292</f>
        <v>279</v>
      </c>
      <c r="J291" s="30">
        <f>J292</f>
        <v>279</v>
      </c>
      <c r="K291" s="30"/>
      <c r="L291" s="30"/>
      <c r="M291" s="30">
        <f t="shared" si="23"/>
        <v>279</v>
      </c>
      <c r="N291" s="30">
        <f t="shared" si="24"/>
        <v>279</v>
      </c>
    </row>
    <row r="292" spans="1:14" x14ac:dyDescent="0.2">
      <c r="A292" s="23" t="s">
        <v>156</v>
      </c>
      <c r="B292" s="24">
        <v>78</v>
      </c>
      <c r="C292" s="25">
        <v>709</v>
      </c>
      <c r="D292" s="26" t="s">
        <v>155</v>
      </c>
      <c r="E292" s="27" t="s">
        <v>3</v>
      </c>
      <c r="F292" s="26" t="s">
        <v>2</v>
      </c>
      <c r="G292" s="28" t="s">
        <v>169</v>
      </c>
      <c r="H292" s="29">
        <v>610</v>
      </c>
      <c r="I292" s="30">
        <v>279</v>
      </c>
      <c r="J292" s="30">
        <v>279</v>
      </c>
      <c r="K292" s="30"/>
      <c r="L292" s="30"/>
      <c r="M292" s="30">
        <f t="shared" si="23"/>
        <v>279</v>
      </c>
      <c r="N292" s="30">
        <f t="shared" si="24"/>
        <v>279</v>
      </c>
    </row>
    <row r="293" spans="1:14" ht="33.75" x14ac:dyDescent="0.2">
      <c r="A293" s="23" t="s">
        <v>168</v>
      </c>
      <c r="B293" s="24">
        <v>78</v>
      </c>
      <c r="C293" s="25">
        <v>709</v>
      </c>
      <c r="D293" s="26" t="s">
        <v>155</v>
      </c>
      <c r="E293" s="27" t="s">
        <v>3</v>
      </c>
      <c r="F293" s="26" t="s">
        <v>2</v>
      </c>
      <c r="G293" s="28" t="s">
        <v>167</v>
      </c>
      <c r="H293" s="29" t="s">
        <v>7</v>
      </c>
      <c r="I293" s="30">
        <f>I294</f>
        <v>216</v>
      </c>
      <c r="J293" s="30">
        <f>J294</f>
        <v>216</v>
      </c>
      <c r="K293" s="30"/>
      <c r="L293" s="30"/>
      <c r="M293" s="30">
        <f t="shared" si="23"/>
        <v>216</v>
      </c>
      <c r="N293" s="30">
        <f t="shared" si="24"/>
        <v>216</v>
      </c>
    </row>
    <row r="294" spans="1:14" x14ac:dyDescent="0.2">
      <c r="A294" s="23" t="s">
        <v>38</v>
      </c>
      <c r="B294" s="24">
        <v>78</v>
      </c>
      <c r="C294" s="25">
        <v>709</v>
      </c>
      <c r="D294" s="26" t="s">
        <v>155</v>
      </c>
      <c r="E294" s="27" t="s">
        <v>3</v>
      </c>
      <c r="F294" s="26" t="s">
        <v>2</v>
      </c>
      <c r="G294" s="28" t="s">
        <v>167</v>
      </c>
      <c r="H294" s="29">
        <v>300</v>
      </c>
      <c r="I294" s="30">
        <f>I295</f>
        <v>216</v>
      </c>
      <c r="J294" s="30">
        <f>J295</f>
        <v>216</v>
      </c>
      <c r="K294" s="30"/>
      <c r="L294" s="30"/>
      <c r="M294" s="30">
        <f t="shared" si="23"/>
        <v>216</v>
      </c>
      <c r="N294" s="30">
        <f t="shared" si="24"/>
        <v>216</v>
      </c>
    </row>
    <row r="295" spans="1:14" x14ac:dyDescent="0.2">
      <c r="A295" s="23" t="s">
        <v>257</v>
      </c>
      <c r="B295" s="24">
        <v>78</v>
      </c>
      <c r="C295" s="25">
        <v>709</v>
      </c>
      <c r="D295" s="26" t="s">
        <v>155</v>
      </c>
      <c r="E295" s="27" t="s">
        <v>3</v>
      </c>
      <c r="F295" s="26" t="s">
        <v>2</v>
      </c>
      <c r="G295" s="28" t="s">
        <v>167</v>
      </c>
      <c r="H295" s="29">
        <v>340</v>
      </c>
      <c r="I295" s="30">
        <v>216</v>
      </c>
      <c r="J295" s="30">
        <v>216</v>
      </c>
      <c r="K295" s="30"/>
      <c r="L295" s="30"/>
      <c r="M295" s="30">
        <f t="shared" si="23"/>
        <v>216</v>
      </c>
      <c r="N295" s="30">
        <f t="shared" si="24"/>
        <v>216</v>
      </c>
    </row>
    <row r="296" spans="1:14" ht="33.75" x14ac:dyDescent="0.2">
      <c r="A296" s="44" t="s">
        <v>318</v>
      </c>
      <c r="B296" s="24">
        <v>78</v>
      </c>
      <c r="C296" s="25">
        <v>709</v>
      </c>
      <c r="D296" s="26" t="s">
        <v>155</v>
      </c>
      <c r="E296" s="27" t="s">
        <v>3</v>
      </c>
      <c r="F296" s="26" t="s">
        <v>2</v>
      </c>
      <c r="G296" s="34" t="s">
        <v>166</v>
      </c>
      <c r="H296" s="29" t="s">
        <v>7</v>
      </c>
      <c r="I296" s="30">
        <f>I297</f>
        <v>41</v>
      </c>
      <c r="J296" s="30">
        <f>J297</f>
        <v>41</v>
      </c>
      <c r="K296" s="30"/>
      <c r="L296" s="30"/>
      <c r="M296" s="30">
        <f t="shared" si="23"/>
        <v>41</v>
      </c>
      <c r="N296" s="30">
        <f t="shared" si="24"/>
        <v>41</v>
      </c>
    </row>
    <row r="297" spans="1:14" ht="22.5" x14ac:dyDescent="0.2">
      <c r="A297" s="23" t="s">
        <v>79</v>
      </c>
      <c r="B297" s="24">
        <v>78</v>
      </c>
      <c r="C297" s="25">
        <v>709</v>
      </c>
      <c r="D297" s="26" t="s">
        <v>155</v>
      </c>
      <c r="E297" s="27" t="s">
        <v>3</v>
      </c>
      <c r="F297" s="26" t="s">
        <v>2</v>
      </c>
      <c r="G297" s="34" t="s">
        <v>166</v>
      </c>
      <c r="H297" s="29">
        <v>600</v>
      </c>
      <c r="I297" s="30">
        <f>I298</f>
        <v>41</v>
      </c>
      <c r="J297" s="30">
        <f>J298</f>
        <v>41</v>
      </c>
      <c r="K297" s="30"/>
      <c r="L297" s="30"/>
      <c r="M297" s="30">
        <f t="shared" si="23"/>
        <v>41</v>
      </c>
      <c r="N297" s="30">
        <f t="shared" si="24"/>
        <v>41</v>
      </c>
    </row>
    <row r="298" spans="1:14" x14ac:dyDescent="0.2">
      <c r="A298" s="23" t="s">
        <v>156</v>
      </c>
      <c r="B298" s="24">
        <v>78</v>
      </c>
      <c r="C298" s="25">
        <v>709</v>
      </c>
      <c r="D298" s="26" t="s">
        <v>155</v>
      </c>
      <c r="E298" s="27" t="s">
        <v>3</v>
      </c>
      <c r="F298" s="26" t="s">
        <v>2</v>
      </c>
      <c r="G298" s="34" t="s">
        <v>166</v>
      </c>
      <c r="H298" s="29">
        <v>610</v>
      </c>
      <c r="I298" s="30">
        <v>41</v>
      </c>
      <c r="J298" s="30">
        <v>41</v>
      </c>
      <c r="K298" s="30"/>
      <c r="L298" s="30"/>
      <c r="M298" s="30">
        <f t="shared" si="23"/>
        <v>41</v>
      </c>
      <c r="N298" s="30">
        <f t="shared" si="24"/>
        <v>41</v>
      </c>
    </row>
    <row r="299" spans="1:14" ht="56.25" x14ac:dyDescent="0.2">
      <c r="A299" s="23" t="s">
        <v>292</v>
      </c>
      <c r="B299" s="24">
        <v>78</v>
      </c>
      <c r="C299" s="25">
        <v>709</v>
      </c>
      <c r="D299" s="26" t="s">
        <v>53</v>
      </c>
      <c r="E299" s="27" t="s">
        <v>3</v>
      </c>
      <c r="F299" s="26" t="s">
        <v>2</v>
      </c>
      <c r="G299" s="28" t="s">
        <v>9</v>
      </c>
      <c r="H299" s="29" t="s">
        <v>7</v>
      </c>
      <c r="I299" s="30">
        <f t="shared" ref="I299:J301" si="25">I300</f>
        <v>173</v>
      </c>
      <c r="J299" s="30">
        <f t="shared" si="25"/>
        <v>173</v>
      </c>
      <c r="K299" s="30"/>
      <c r="L299" s="30"/>
      <c r="M299" s="30">
        <f t="shared" si="23"/>
        <v>173</v>
      </c>
      <c r="N299" s="30">
        <f t="shared" si="24"/>
        <v>173</v>
      </c>
    </row>
    <row r="300" spans="1:14" x14ac:dyDescent="0.2">
      <c r="A300" s="23" t="s">
        <v>165</v>
      </c>
      <c r="B300" s="24">
        <v>78</v>
      </c>
      <c r="C300" s="25">
        <v>709</v>
      </c>
      <c r="D300" s="26" t="s">
        <v>53</v>
      </c>
      <c r="E300" s="27" t="s">
        <v>3</v>
      </c>
      <c r="F300" s="26" t="s">
        <v>2</v>
      </c>
      <c r="G300" s="28" t="s">
        <v>164</v>
      </c>
      <c r="H300" s="29" t="s">
        <v>7</v>
      </c>
      <c r="I300" s="30">
        <f t="shared" si="25"/>
        <v>173</v>
      </c>
      <c r="J300" s="30">
        <f t="shared" si="25"/>
        <v>173</v>
      </c>
      <c r="K300" s="30"/>
      <c r="L300" s="30"/>
      <c r="M300" s="30">
        <f t="shared" si="23"/>
        <v>173</v>
      </c>
      <c r="N300" s="30">
        <f t="shared" si="24"/>
        <v>173</v>
      </c>
    </row>
    <row r="301" spans="1:14" ht="22.5" x14ac:dyDescent="0.2">
      <c r="A301" s="23" t="s">
        <v>79</v>
      </c>
      <c r="B301" s="24">
        <v>78</v>
      </c>
      <c r="C301" s="25">
        <v>709</v>
      </c>
      <c r="D301" s="26" t="s">
        <v>53</v>
      </c>
      <c r="E301" s="27" t="s">
        <v>3</v>
      </c>
      <c r="F301" s="26" t="s">
        <v>2</v>
      </c>
      <c r="G301" s="28" t="s">
        <v>164</v>
      </c>
      <c r="H301" s="29">
        <v>600</v>
      </c>
      <c r="I301" s="30">
        <f t="shared" si="25"/>
        <v>173</v>
      </c>
      <c r="J301" s="30">
        <f t="shared" si="25"/>
        <v>173</v>
      </c>
      <c r="K301" s="30"/>
      <c r="L301" s="30"/>
      <c r="M301" s="30">
        <f t="shared" si="23"/>
        <v>173</v>
      </c>
      <c r="N301" s="30">
        <f t="shared" si="24"/>
        <v>173</v>
      </c>
    </row>
    <row r="302" spans="1:14" x14ac:dyDescent="0.2">
      <c r="A302" s="23" t="s">
        <v>156</v>
      </c>
      <c r="B302" s="24">
        <v>78</v>
      </c>
      <c r="C302" s="25">
        <v>709</v>
      </c>
      <c r="D302" s="26" t="s">
        <v>53</v>
      </c>
      <c r="E302" s="27" t="s">
        <v>3</v>
      </c>
      <c r="F302" s="26" t="s">
        <v>2</v>
      </c>
      <c r="G302" s="28" t="s">
        <v>164</v>
      </c>
      <c r="H302" s="29">
        <v>610</v>
      </c>
      <c r="I302" s="30">
        <v>173</v>
      </c>
      <c r="J302" s="30">
        <v>173</v>
      </c>
      <c r="K302" s="30"/>
      <c r="L302" s="30"/>
      <c r="M302" s="30">
        <f t="shared" si="23"/>
        <v>173</v>
      </c>
      <c r="N302" s="30">
        <f t="shared" si="24"/>
        <v>173</v>
      </c>
    </row>
    <row r="303" spans="1:14" x14ac:dyDescent="0.2">
      <c r="A303" s="23" t="s">
        <v>51</v>
      </c>
      <c r="B303" s="24">
        <v>78</v>
      </c>
      <c r="C303" s="25">
        <v>1000</v>
      </c>
      <c r="D303" s="26" t="s">
        <v>7</v>
      </c>
      <c r="E303" s="27" t="s">
        <v>7</v>
      </c>
      <c r="F303" s="26" t="s">
        <v>7</v>
      </c>
      <c r="G303" s="28" t="s">
        <v>7</v>
      </c>
      <c r="H303" s="29" t="s">
        <v>7</v>
      </c>
      <c r="I303" s="30">
        <f>I304</f>
        <v>4291.7</v>
      </c>
      <c r="J303" s="30">
        <f>J304</f>
        <v>4636.8</v>
      </c>
      <c r="K303" s="30"/>
      <c r="L303" s="30"/>
      <c r="M303" s="30">
        <f t="shared" si="23"/>
        <v>4291.7</v>
      </c>
      <c r="N303" s="30">
        <f t="shared" si="24"/>
        <v>4636.8</v>
      </c>
    </row>
    <row r="304" spans="1:14" x14ac:dyDescent="0.2">
      <c r="A304" s="23" t="s">
        <v>102</v>
      </c>
      <c r="B304" s="24">
        <v>78</v>
      </c>
      <c r="C304" s="25">
        <v>1004</v>
      </c>
      <c r="D304" s="26" t="s">
        <v>7</v>
      </c>
      <c r="E304" s="27" t="s">
        <v>7</v>
      </c>
      <c r="F304" s="26" t="s">
        <v>7</v>
      </c>
      <c r="G304" s="28" t="s">
        <v>7</v>
      </c>
      <c r="H304" s="29" t="s">
        <v>7</v>
      </c>
      <c r="I304" s="30">
        <f>I305</f>
        <v>4291.7</v>
      </c>
      <c r="J304" s="30">
        <f>J305</f>
        <v>4636.8</v>
      </c>
      <c r="K304" s="30"/>
      <c r="L304" s="30"/>
      <c r="M304" s="30">
        <f t="shared" si="23"/>
        <v>4291.7</v>
      </c>
      <c r="N304" s="30">
        <f t="shared" si="24"/>
        <v>4636.8</v>
      </c>
    </row>
    <row r="305" spans="1:14" ht="56.25" x14ac:dyDescent="0.2">
      <c r="A305" s="23" t="s">
        <v>319</v>
      </c>
      <c r="B305" s="24">
        <v>78</v>
      </c>
      <c r="C305" s="25">
        <v>1004</v>
      </c>
      <c r="D305" s="26" t="s">
        <v>155</v>
      </c>
      <c r="E305" s="27" t="s">
        <v>3</v>
      </c>
      <c r="F305" s="26" t="s">
        <v>2</v>
      </c>
      <c r="G305" s="28" t="s">
        <v>9</v>
      </c>
      <c r="H305" s="29" t="s">
        <v>7</v>
      </c>
      <c r="I305" s="30">
        <f>I306+I309+I312</f>
        <v>4291.7</v>
      </c>
      <c r="J305" s="30">
        <f>J306+J309+J312</f>
        <v>4636.8</v>
      </c>
      <c r="K305" s="30"/>
      <c r="L305" s="30"/>
      <c r="M305" s="30">
        <f t="shared" si="23"/>
        <v>4291.7</v>
      </c>
      <c r="N305" s="30">
        <f t="shared" si="24"/>
        <v>4636.8</v>
      </c>
    </row>
    <row r="306" spans="1:14" ht="45" x14ac:dyDescent="0.2">
      <c r="A306" s="23" t="s">
        <v>163</v>
      </c>
      <c r="B306" s="24">
        <v>78</v>
      </c>
      <c r="C306" s="25">
        <v>1004</v>
      </c>
      <c r="D306" s="26" t="s">
        <v>155</v>
      </c>
      <c r="E306" s="27" t="s">
        <v>3</v>
      </c>
      <c r="F306" s="26" t="s">
        <v>2</v>
      </c>
      <c r="G306" s="28" t="s">
        <v>162</v>
      </c>
      <c r="H306" s="29" t="s">
        <v>7</v>
      </c>
      <c r="I306" s="30">
        <f>I307</f>
        <v>46.9</v>
      </c>
      <c r="J306" s="30">
        <f>J307</f>
        <v>46.9</v>
      </c>
      <c r="K306" s="30"/>
      <c r="L306" s="30"/>
      <c r="M306" s="30">
        <f t="shared" si="23"/>
        <v>46.9</v>
      </c>
      <c r="N306" s="30">
        <f t="shared" si="24"/>
        <v>46.9</v>
      </c>
    </row>
    <row r="307" spans="1:14" ht="22.5" x14ac:dyDescent="0.2">
      <c r="A307" s="23" t="s">
        <v>79</v>
      </c>
      <c r="B307" s="24">
        <v>78</v>
      </c>
      <c r="C307" s="25">
        <v>1004</v>
      </c>
      <c r="D307" s="26" t="s">
        <v>155</v>
      </c>
      <c r="E307" s="27" t="s">
        <v>3</v>
      </c>
      <c r="F307" s="26" t="s">
        <v>2</v>
      </c>
      <c r="G307" s="28" t="s">
        <v>162</v>
      </c>
      <c r="H307" s="29">
        <v>600</v>
      </c>
      <c r="I307" s="30">
        <f>I308</f>
        <v>46.9</v>
      </c>
      <c r="J307" s="30">
        <f>J308</f>
        <v>46.9</v>
      </c>
      <c r="K307" s="30"/>
      <c r="L307" s="30"/>
      <c r="M307" s="30">
        <f t="shared" si="23"/>
        <v>46.9</v>
      </c>
      <c r="N307" s="30">
        <f t="shared" si="24"/>
        <v>46.9</v>
      </c>
    </row>
    <row r="308" spans="1:14" x14ac:dyDescent="0.2">
      <c r="A308" s="23" t="s">
        <v>156</v>
      </c>
      <c r="B308" s="24">
        <v>78</v>
      </c>
      <c r="C308" s="25">
        <v>1004</v>
      </c>
      <c r="D308" s="26" t="s">
        <v>155</v>
      </c>
      <c r="E308" s="27" t="s">
        <v>3</v>
      </c>
      <c r="F308" s="26" t="s">
        <v>2</v>
      </c>
      <c r="G308" s="28" t="s">
        <v>162</v>
      </c>
      <c r="H308" s="29">
        <v>610</v>
      </c>
      <c r="I308" s="30">
        <v>46.9</v>
      </c>
      <c r="J308" s="30">
        <v>46.9</v>
      </c>
      <c r="K308" s="30"/>
      <c r="L308" s="30"/>
      <c r="M308" s="30">
        <f t="shared" si="23"/>
        <v>46.9</v>
      </c>
      <c r="N308" s="30">
        <f t="shared" si="24"/>
        <v>46.9</v>
      </c>
    </row>
    <row r="309" spans="1:14" ht="33.75" x14ac:dyDescent="0.2">
      <c r="A309" s="23" t="s">
        <v>161</v>
      </c>
      <c r="B309" s="24">
        <v>78</v>
      </c>
      <c r="C309" s="25">
        <v>1004</v>
      </c>
      <c r="D309" s="26" t="s">
        <v>155</v>
      </c>
      <c r="E309" s="27" t="s">
        <v>3</v>
      </c>
      <c r="F309" s="26" t="s">
        <v>2</v>
      </c>
      <c r="G309" s="28" t="s">
        <v>160</v>
      </c>
      <c r="H309" s="29" t="s">
        <v>7</v>
      </c>
      <c r="I309" s="30">
        <f>I310</f>
        <v>3822.5</v>
      </c>
      <c r="J309" s="30">
        <f>J310</f>
        <v>4167.6000000000004</v>
      </c>
      <c r="K309" s="30"/>
      <c r="L309" s="30"/>
      <c r="M309" s="30">
        <f t="shared" si="23"/>
        <v>3822.5</v>
      </c>
      <c r="N309" s="30">
        <f t="shared" si="24"/>
        <v>4167.6000000000004</v>
      </c>
    </row>
    <row r="310" spans="1:14" ht="22.5" x14ac:dyDescent="0.2">
      <c r="A310" s="23" t="s">
        <v>79</v>
      </c>
      <c r="B310" s="24">
        <v>78</v>
      </c>
      <c r="C310" s="25">
        <v>1004</v>
      </c>
      <c r="D310" s="26" t="s">
        <v>155</v>
      </c>
      <c r="E310" s="27" t="s">
        <v>3</v>
      </c>
      <c r="F310" s="26" t="s">
        <v>2</v>
      </c>
      <c r="G310" s="28" t="s">
        <v>160</v>
      </c>
      <c r="H310" s="29">
        <v>600</v>
      </c>
      <c r="I310" s="30">
        <f>I311</f>
        <v>3822.5</v>
      </c>
      <c r="J310" s="30">
        <f>J311</f>
        <v>4167.6000000000004</v>
      </c>
      <c r="K310" s="30"/>
      <c r="L310" s="30"/>
      <c r="M310" s="30">
        <f t="shared" si="23"/>
        <v>3822.5</v>
      </c>
      <c r="N310" s="30">
        <f t="shared" si="24"/>
        <v>4167.6000000000004</v>
      </c>
    </row>
    <row r="311" spans="1:14" x14ac:dyDescent="0.2">
      <c r="A311" s="23" t="s">
        <v>156</v>
      </c>
      <c r="B311" s="24">
        <v>78</v>
      </c>
      <c r="C311" s="25">
        <v>1004</v>
      </c>
      <c r="D311" s="26" t="s">
        <v>155</v>
      </c>
      <c r="E311" s="27" t="s">
        <v>3</v>
      </c>
      <c r="F311" s="26" t="s">
        <v>2</v>
      </c>
      <c r="G311" s="28" t="s">
        <v>160</v>
      </c>
      <c r="H311" s="29">
        <v>610</v>
      </c>
      <c r="I311" s="30">
        <v>3822.5</v>
      </c>
      <c r="J311" s="30">
        <v>4167.6000000000004</v>
      </c>
      <c r="K311" s="30"/>
      <c r="L311" s="30"/>
      <c r="M311" s="30">
        <f t="shared" si="23"/>
        <v>3822.5</v>
      </c>
      <c r="N311" s="30">
        <f t="shared" si="24"/>
        <v>4167.6000000000004</v>
      </c>
    </row>
    <row r="312" spans="1:14" ht="45" x14ac:dyDescent="0.2">
      <c r="A312" s="23" t="s">
        <v>260</v>
      </c>
      <c r="B312" s="24">
        <v>78</v>
      </c>
      <c r="C312" s="25">
        <v>1004</v>
      </c>
      <c r="D312" s="26" t="s">
        <v>155</v>
      </c>
      <c r="E312" s="27" t="s">
        <v>3</v>
      </c>
      <c r="F312" s="26" t="s">
        <v>2</v>
      </c>
      <c r="G312" s="28" t="s">
        <v>159</v>
      </c>
      <c r="H312" s="29" t="s">
        <v>7</v>
      </c>
      <c r="I312" s="30">
        <f>I313</f>
        <v>422.3</v>
      </c>
      <c r="J312" s="30">
        <f>J313</f>
        <v>422.3</v>
      </c>
      <c r="K312" s="30"/>
      <c r="L312" s="30"/>
      <c r="M312" s="30">
        <f t="shared" si="23"/>
        <v>422.3</v>
      </c>
      <c r="N312" s="30">
        <f t="shared" si="24"/>
        <v>422.3</v>
      </c>
    </row>
    <row r="313" spans="1:14" ht="22.5" x14ac:dyDescent="0.2">
      <c r="A313" s="23" t="s">
        <v>79</v>
      </c>
      <c r="B313" s="24">
        <v>78</v>
      </c>
      <c r="C313" s="25">
        <v>1004</v>
      </c>
      <c r="D313" s="26" t="s">
        <v>155</v>
      </c>
      <c r="E313" s="27" t="s">
        <v>3</v>
      </c>
      <c r="F313" s="26" t="s">
        <v>2</v>
      </c>
      <c r="G313" s="28" t="s">
        <v>159</v>
      </c>
      <c r="H313" s="29">
        <v>600</v>
      </c>
      <c r="I313" s="30">
        <f>I314</f>
        <v>422.3</v>
      </c>
      <c r="J313" s="30">
        <f>J314</f>
        <v>422.3</v>
      </c>
      <c r="K313" s="30"/>
      <c r="L313" s="30"/>
      <c r="M313" s="30">
        <f t="shared" si="23"/>
        <v>422.3</v>
      </c>
      <c r="N313" s="30">
        <f t="shared" si="24"/>
        <v>422.3</v>
      </c>
    </row>
    <row r="314" spans="1:14" x14ac:dyDescent="0.2">
      <c r="A314" s="23" t="s">
        <v>156</v>
      </c>
      <c r="B314" s="24">
        <v>78</v>
      </c>
      <c r="C314" s="25">
        <v>1004</v>
      </c>
      <c r="D314" s="26" t="s">
        <v>155</v>
      </c>
      <c r="E314" s="27" t="s">
        <v>3</v>
      </c>
      <c r="F314" s="26" t="s">
        <v>2</v>
      </c>
      <c r="G314" s="28" t="s">
        <v>159</v>
      </c>
      <c r="H314" s="29">
        <v>610</v>
      </c>
      <c r="I314" s="30">
        <v>422.3</v>
      </c>
      <c r="J314" s="30">
        <v>422.3</v>
      </c>
      <c r="K314" s="30"/>
      <c r="L314" s="30"/>
      <c r="M314" s="30">
        <f t="shared" si="23"/>
        <v>422.3</v>
      </c>
      <c r="N314" s="30">
        <f t="shared" si="24"/>
        <v>422.3</v>
      </c>
    </row>
    <row r="315" spans="1:14" x14ac:dyDescent="0.2">
      <c r="A315" s="23" t="s">
        <v>33</v>
      </c>
      <c r="B315" s="24">
        <v>78</v>
      </c>
      <c r="C315" s="25">
        <v>1100</v>
      </c>
      <c r="D315" s="26" t="s">
        <v>7</v>
      </c>
      <c r="E315" s="27" t="s">
        <v>7</v>
      </c>
      <c r="F315" s="26" t="s">
        <v>7</v>
      </c>
      <c r="G315" s="28" t="s">
        <v>7</v>
      </c>
      <c r="H315" s="29" t="s">
        <v>7</v>
      </c>
      <c r="I315" s="30">
        <f>I316+I321</f>
        <v>1382.4</v>
      </c>
      <c r="J315" s="30">
        <f>J316+J321</f>
        <v>1382.4</v>
      </c>
      <c r="K315" s="30"/>
      <c r="L315" s="30"/>
      <c r="M315" s="30">
        <f t="shared" si="23"/>
        <v>1382.4</v>
      </c>
      <c r="N315" s="30">
        <f t="shared" si="24"/>
        <v>1382.4</v>
      </c>
    </row>
    <row r="316" spans="1:14" x14ac:dyDescent="0.2">
      <c r="A316" s="1" t="s">
        <v>32</v>
      </c>
      <c r="B316" s="31">
        <v>78</v>
      </c>
      <c r="C316" s="25">
        <v>1102</v>
      </c>
      <c r="D316" s="32" t="s">
        <v>7</v>
      </c>
      <c r="E316" s="33" t="s">
        <v>7</v>
      </c>
      <c r="F316" s="32" t="s">
        <v>7</v>
      </c>
      <c r="G316" s="34" t="s">
        <v>7</v>
      </c>
      <c r="H316" s="29" t="s">
        <v>7</v>
      </c>
      <c r="I316" s="35">
        <f t="shared" ref="I316:J319" si="26">I317</f>
        <v>800</v>
      </c>
      <c r="J316" s="35">
        <f t="shared" si="26"/>
        <v>800</v>
      </c>
      <c r="K316" s="35"/>
      <c r="L316" s="35"/>
      <c r="M316" s="35">
        <f t="shared" si="23"/>
        <v>800</v>
      </c>
      <c r="N316" s="35">
        <f t="shared" si="24"/>
        <v>800</v>
      </c>
    </row>
    <row r="317" spans="1:14" ht="56.25" x14ac:dyDescent="0.2">
      <c r="A317" s="1" t="s">
        <v>319</v>
      </c>
      <c r="B317" s="31">
        <v>78</v>
      </c>
      <c r="C317" s="25">
        <v>1102</v>
      </c>
      <c r="D317" s="32" t="s">
        <v>155</v>
      </c>
      <c r="E317" s="33" t="s">
        <v>3</v>
      </c>
      <c r="F317" s="32" t="s">
        <v>2</v>
      </c>
      <c r="G317" s="34" t="s">
        <v>9</v>
      </c>
      <c r="H317" s="29" t="s">
        <v>7</v>
      </c>
      <c r="I317" s="35">
        <f t="shared" si="26"/>
        <v>800</v>
      </c>
      <c r="J317" s="35">
        <f t="shared" si="26"/>
        <v>800</v>
      </c>
      <c r="K317" s="35"/>
      <c r="L317" s="35"/>
      <c r="M317" s="35">
        <f t="shared" si="23"/>
        <v>800</v>
      </c>
      <c r="N317" s="35">
        <f t="shared" si="24"/>
        <v>800</v>
      </c>
    </row>
    <row r="318" spans="1:14" ht="22.5" x14ac:dyDescent="0.2">
      <c r="A318" s="1" t="s">
        <v>281</v>
      </c>
      <c r="B318" s="31">
        <v>78</v>
      </c>
      <c r="C318" s="25">
        <v>1102</v>
      </c>
      <c r="D318" s="32" t="s">
        <v>155</v>
      </c>
      <c r="E318" s="33" t="s">
        <v>3</v>
      </c>
      <c r="F318" s="32" t="s">
        <v>2</v>
      </c>
      <c r="G318" s="34" t="s">
        <v>282</v>
      </c>
      <c r="H318" s="29" t="s">
        <v>7</v>
      </c>
      <c r="I318" s="35">
        <f t="shared" si="26"/>
        <v>800</v>
      </c>
      <c r="J318" s="35">
        <f t="shared" si="26"/>
        <v>800</v>
      </c>
      <c r="K318" s="35"/>
      <c r="L318" s="35"/>
      <c r="M318" s="35">
        <f t="shared" si="23"/>
        <v>800</v>
      </c>
      <c r="N318" s="35">
        <f t="shared" si="24"/>
        <v>800</v>
      </c>
    </row>
    <row r="319" spans="1:14" ht="22.5" x14ac:dyDescent="0.2">
      <c r="A319" s="1" t="s">
        <v>79</v>
      </c>
      <c r="B319" s="31">
        <v>78</v>
      </c>
      <c r="C319" s="25">
        <v>1102</v>
      </c>
      <c r="D319" s="32" t="s">
        <v>155</v>
      </c>
      <c r="E319" s="33" t="s">
        <v>3</v>
      </c>
      <c r="F319" s="32" t="s">
        <v>2</v>
      </c>
      <c r="G319" s="34" t="s">
        <v>282</v>
      </c>
      <c r="H319" s="29">
        <v>600</v>
      </c>
      <c r="I319" s="35">
        <f t="shared" si="26"/>
        <v>800</v>
      </c>
      <c r="J319" s="35">
        <f t="shared" si="26"/>
        <v>800</v>
      </c>
      <c r="K319" s="35"/>
      <c r="L319" s="35"/>
      <c r="M319" s="35">
        <f t="shared" si="23"/>
        <v>800</v>
      </c>
      <c r="N319" s="35">
        <f t="shared" si="24"/>
        <v>800</v>
      </c>
    </row>
    <row r="320" spans="1:14" x14ac:dyDescent="0.2">
      <c r="A320" s="1" t="s">
        <v>156</v>
      </c>
      <c r="B320" s="31">
        <v>78</v>
      </c>
      <c r="C320" s="25">
        <v>1102</v>
      </c>
      <c r="D320" s="32" t="s">
        <v>155</v>
      </c>
      <c r="E320" s="33" t="s">
        <v>3</v>
      </c>
      <c r="F320" s="32" t="s">
        <v>2</v>
      </c>
      <c r="G320" s="34" t="s">
        <v>282</v>
      </c>
      <c r="H320" s="29">
        <v>610</v>
      </c>
      <c r="I320" s="35">
        <v>800</v>
      </c>
      <c r="J320" s="35">
        <v>800</v>
      </c>
      <c r="K320" s="35"/>
      <c r="L320" s="35"/>
      <c r="M320" s="35">
        <f t="shared" si="23"/>
        <v>800</v>
      </c>
      <c r="N320" s="35">
        <f t="shared" si="24"/>
        <v>800</v>
      </c>
    </row>
    <row r="321" spans="1:14" x14ac:dyDescent="0.2">
      <c r="A321" s="23" t="s">
        <v>158</v>
      </c>
      <c r="B321" s="24">
        <v>78</v>
      </c>
      <c r="C321" s="25">
        <v>1105</v>
      </c>
      <c r="D321" s="26" t="s">
        <v>7</v>
      </c>
      <c r="E321" s="27" t="s">
        <v>7</v>
      </c>
      <c r="F321" s="26" t="s">
        <v>7</v>
      </c>
      <c r="G321" s="28" t="s">
        <v>7</v>
      </c>
      <c r="H321" s="29" t="s">
        <v>7</v>
      </c>
      <c r="I321" s="30">
        <f>I322</f>
        <v>582.4</v>
      </c>
      <c r="J321" s="30">
        <f>J322</f>
        <v>582.4</v>
      </c>
      <c r="K321" s="30"/>
      <c r="L321" s="30"/>
      <c r="M321" s="30">
        <f t="shared" si="23"/>
        <v>582.4</v>
      </c>
      <c r="N321" s="30">
        <f t="shared" si="24"/>
        <v>582.4</v>
      </c>
    </row>
    <row r="322" spans="1:14" ht="56.25" x14ac:dyDescent="0.2">
      <c r="A322" s="23" t="s">
        <v>319</v>
      </c>
      <c r="B322" s="24">
        <v>78</v>
      </c>
      <c r="C322" s="25">
        <v>1105</v>
      </c>
      <c r="D322" s="26" t="s">
        <v>155</v>
      </c>
      <c r="E322" s="27" t="s">
        <v>3</v>
      </c>
      <c r="F322" s="26" t="s">
        <v>2</v>
      </c>
      <c r="G322" s="28" t="s">
        <v>9</v>
      </c>
      <c r="H322" s="29" t="s">
        <v>7</v>
      </c>
      <c r="I322" s="30">
        <f t="shared" ref="I322:J324" si="27">I323</f>
        <v>582.4</v>
      </c>
      <c r="J322" s="30">
        <f t="shared" si="27"/>
        <v>582.4</v>
      </c>
      <c r="K322" s="30"/>
      <c r="L322" s="30"/>
      <c r="M322" s="30">
        <f t="shared" si="23"/>
        <v>582.4</v>
      </c>
      <c r="N322" s="30">
        <f t="shared" si="24"/>
        <v>582.4</v>
      </c>
    </row>
    <row r="323" spans="1:14" ht="45" x14ac:dyDescent="0.2">
      <c r="A323" s="23" t="s">
        <v>157</v>
      </c>
      <c r="B323" s="24">
        <v>78</v>
      </c>
      <c r="C323" s="25">
        <v>1105</v>
      </c>
      <c r="D323" s="26" t="s">
        <v>155</v>
      </c>
      <c r="E323" s="27" t="s">
        <v>3</v>
      </c>
      <c r="F323" s="26" t="s">
        <v>2</v>
      </c>
      <c r="G323" s="28" t="s">
        <v>154</v>
      </c>
      <c r="H323" s="29" t="s">
        <v>7</v>
      </c>
      <c r="I323" s="30">
        <f t="shared" si="27"/>
        <v>582.4</v>
      </c>
      <c r="J323" s="30">
        <f t="shared" si="27"/>
        <v>582.4</v>
      </c>
      <c r="K323" s="30"/>
      <c r="L323" s="30"/>
      <c r="M323" s="30">
        <f t="shared" si="23"/>
        <v>582.4</v>
      </c>
      <c r="N323" s="30">
        <f t="shared" si="24"/>
        <v>582.4</v>
      </c>
    </row>
    <row r="324" spans="1:14" ht="22.5" x14ac:dyDescent="0.2">
      <c r="A324" s="23" t="s">
        <v>79</v>
      </c>
      <c r="B324" s="24">
        <v>78</v>
      </c>
      <c r="C324" s="25">
        <v>1105</v>
      </c>
      <c r="D324" s="26" t="s">
        <v>155</v>
      </c>
      <c r="E324" s="27" t="s">
        <v>3</v>
      </c>
      <c r="F324" s="26" t="s">
        <v>2</v>
      </c>
      <c r="G324" s="28" t="s">
        <v>154</v>
      </c>
      <c r="H324" s="29">
        <v>600</v>
      </c>
      <c r="I324" s="30">
        <f t="shared" si="27"/>
        <v>582.4</v>
      </c>
      <c r="J324" s="30">
        <f t="shared" si="27"/>
        <v>582.4</v>
      </c>
      <c r="K324" s="30"/>
      <c r="L324" s="30"/>
      <c r="M324" s="30">
        <f t="shared" si="23"/>
        <v>582.4</v>
      </c>
      <c r="N324" s="30">
        <f t="shared" si="24"/>
        <v>582.4</v>
      </c>
    </row>
    <row r="325" spans="1:14" x14ac:dyDescent="0.2">
      <c r="A325" s="23" t="s">
        <v>156</v>
      </c>
      <c r="B325" s="24">
        <v>78</v>
      </c>
      <c r="C325" s="25">
        <v>1105</v>
      </c>
      <c r="D325" s="26" t="s">
        <v>155</v>
      </c>
      <c r="E325" s="27" t="s">
        <v>3</v>
      </c>
      <c r="F325" s="26" t="s">
        <v>2</v>
      </c>
      <c r="G325" s="28" t="s">
        <v>154</v>
      </c>
      <c r="H325" s="29">
        <v>610</v>
      </c>
      <c r="I325" s="30">
        <v>582.4</v>
      </c>
      <c r="J325" s="30">
        <v>582.4</v>
      </c>
      <c r="K325" s="30"/>
      <c r="L325" s="30"/>
      <c r="M325" s="30">
        <f t="shared" si="23"/>
        <v>582.4</v>
      </c>
      <c r="N325" s="30">
        <f t="shared" si="24"/>
        <v>582.4</v>
      </c>
    </row>
    <row r="326" spans="1:14" ht="33.75" x14ac:dyDescent="0.2">
      <c r="A326" s="36" t="s">
        <v>153</v>
      </c>
      <c r="B326" s="37">
        <v>94</v>
      </c>
      <c r="C326" s="38" t="s">
        <v>7</v>
      </c>
      <c r="D326" s="39" t="s">
        <v>7</v>
      </c>
      <c r="E326" s="40" t="s">
        <v>7</v>
      </c>
      <c r="F326" s="39" t="s">
        <v>7</v>
      </c>
      <c r="G326" s="41" t="s">
        <v>7</v>
      </c>
      <c r="H326" s="42" t="s">
        <v>7</v>
      </c>
      <c r="I326" s="43">
        <f>I327+I357+I363+I369</f>
        <v>36974</v>
      </c>
      <c r="J326" s="43">
        <f>J327+J357+J363+J369</f>
        <v>37281.599999999999</v>
      </c>
      <c r="K326" s="43">
        <f>K327</f>
        <v>-20.361000000000001</v>
      </c>
      <c r="L326" s="43">
        <f>L327</f>
        <v>128.82499999999999</v>
      </c>
      <c r="M326" s="43">
        <f t="shared" si="23"/>
        <v>36953.639000000003</v>
      </c>
      <c r="N326" s="43">
        <f t="shared" si="24"/>
        <v>37410.424999999996</v>
      </c>
    </row>
    <row r="327" spans="1:14" x14ac:dyDescent="0.2">
      <c r="A327" s="23" t="s">
        <v>27</v>
      </c>
      <c r="B327" s="24">
        <v>94</v>
      </c>
      <c r="C327" s="25">
        <v>100</v>
      </c>
      <c r="D327" s="26" t="s">
        <v>7</v>
      </c>
      <c r="E327" s="27" t="s">
        <v>7</v>
      </c>
      <c r="F327" s="26" t="s">
        <v>7</v>
      </c>
      <c r="G327" s="28" t="s">
        <v>7</v>
      </c>
      <c r="H327" s="29" t="s">
        <v>7</v>
      </c>
      <c r="I327" s="30">
        <f>I328+I333+I340+I345</f>
        <v>24656.800000000003</v>
      </c>
      <c r="J327" s="30">
        <f>J328+J333+J340+J345</f>
        <v>24964.7</v>
      </c>
      <c r="K327" s="30">
        <f>K328+K333+K340+K345</f>
        <v>-20.361000000000001</v>
      </c>
      <c r="L327" s="30">
        <f>L328+L333+L340+L345</f>
        <v>128.82499999999999</v>
      </c>
      <c r="M327" s="30">
        <f t="shared" si="23"/>
        <v>24636.439000000002</v>
      </c>
      <c r="N327" s="30">
        <f t="shared" si="24"/>
        <v>25093.525000000001</v>
      </c>
    </row>
    <row r="328" spans="1:14" ht="33.75" x14ac:dyDescent="0.2">
      <c r="A328" s="23" t="s">
        <v>92</v>
      </c>
      <c r="B328" s="24">
        <v>94</v>
      </c>
      <c r="C328" s="25">
        <v>104</v>
      </c>
      <c r="D328" s="26" t="s">
        <v>7</v>
      </c>
      <c r="E328" s="27" t="s">
        <v>7</v>
      </c>
      <c r="F328" s="26" t="s">
        <v>7</v>
      </c>
      <c r="G328" s="28" t="s">
        <v>7</v>
      </c>
      <c r="H328" s="29" t="s">
        <v>7</v>
      </c>
      <c r="I328" s="30">
        <f t="shared" ref="I328:J331" si="28">I329</f>
        <v>625</v>
      </c>
      <c r="J328" s="30">
        <f t="shared" si="28"/>
        <v>625</v>
      </c>
      <c r="K328" s="30"/>
      <c r="L328" s="30"/>
      <c r="M328" s="30">
        <f t="shared" si="23"/>
        <v>625</v>
      </c>
      <c r="N328" s="30">
        <f t="shared" si="24"/>
        <v>625</v>
      </c>
    </row>
    <row r="329" spans="1:14" ht="45" x14ac:dyDescent="0.2">
      <c r="A329" s="23" t="s">
        <v>321</v>
      </c>
      <c r="B329" s="24">
        <v>94</v>
      </c>
      <c r="C329" s="25">
        <v>104</v>
      </c>
      <c r="D329" s="26" t="s">
        <v>126</v>
      </c>
      <c r="E329" s="27" t="s">
        <v>3</v>
      </c>
      <c r="F329" s="26" t="s">
        <v>2</v>
      </c>
      <c r="G329" s="28" t="s">
        <v>9</v>
      </c>
      <c r="H329" s="29" t="s">
        <v>7</v>
      </c>
      <c r="I329" s="30">
        <f t="shared" si="28"/>
        <v>625</v>
      </c>
      <c r="J329" s="30">
        <f t="shared" si="28"/>
        <v>625</v>
      </c>
      <c r="K329" s="30"/>
      <c r="L329" s="30"/>
      <c r="M329" s="30">
        <f t="shared" si="23"/>
        <v>625</v>
      </c>
      <c r="N329" s="30">
        <f t="shared" si="24"/>
        <v>625</v>
      </c>
    </row>
    <row r="330" spans="1:14" ht="22.5" x14ac:dyDescent="0.2">
      <c r="A330" s="23" t="s">
        <v>152</v>
      </c>
      <c r="B330" s="24">
        <v>94</v>
      </c>
      <c r="C330" s="25">
        <v>104</v>
      </c>
      <c r="D330" s="26" t="s">
        <v>126</v>
      </c>
      <c r="E330" s="27" t="s">
        <v>3</v>
      </c>
      <c r="F330" s="26" t="s">
        <v>2</v>
      </c>
      <c r="G330" s="28" t="s">
        <v>151</v>
      </c>
      <c r="H330" s="29" t="s">
        <v>7</v>
      </c>
      <c r="I330" s="30">
        <f t="shared" si="28"/>
        <v>625</v>
      </c>
      <c r="J330" s="30">
        <f t="shared" si="28"/>
        <v>625</v>
      </c>
      <c r="K330" s="30"/>
      <c r="L330" s="30"/>
      <c r="M330" s="30">
        <f t="shared" si="23"/>
        <v>625</v>
      </c>
      <c r="N330" s="30">
        <f t="shared" si="24"/>
        <v>625</v>
      </c>
    </row>
    <row r="331" spans="1:14" x14ac:dyDescent="0.2">
      <c r="A331" s="23" t="s">
        <v>65</v>
      </c>
      <c r="B331" s="24">
        <v>94</v>
      </c>
      <c r="C331" s="25">
        <v>104</v>
      </c>
      <c r="D331" s="26" t="s">
        <v>126</v>
      </c>
      <c r="E331" s="27" t="s">
        <v>3</v>
      </c>
      <c r="F331" s="26" t="s">
        <v>2</v>
      </c>
      <c r="G331" s="28" t="s">
        <v>151</v>
      </c>
      <c r="H331" s="29">
        <v>500</v>
      </c>
      <c r="I331" s="30">
        <f t="shared" si="28"/>
        <v>625</v>
      </c>
      <c r="J331" s="30">
        <f t="shared" si="28"/>
        <v>625</v>
      </c>
      <c r="K331" s="30"/>
      <c r="L331" s="30"/>
      <c r="M331" s="30">
        <f t="shared" si="23"/>
        <v>625</v>
      </c>
      <c r="N331" s="30">
        <f t="shared" si="24"/>
        <v>625</v>
      </c>
    </row>
    <row r="332" spans="1:14" x14ac:dyDescent="0.2">
      <c r="A332" s="23" t="s">
        <v>139</v>
      </c>
      <c r="B332" s="24">
        <v>94</v>
      </c>
      <c r="C332" s="25">
        <v>104</v>
      </c>
      <c r="D332" s="26" t="s">
        <v>126</v>
      </c>
      <c r="E332" s="27" t="s">
        <v>3</v>
      </c>
      <c r="F332" s="26" t="s">
        <v>2</v>
      </c>
      <c r="G332" s="28" t="s">
        <v>151</v>
      </c>
      <c r="H332" s="29">
        <v>530</v>
      </c>
      <c r="I332" s="30">
        <v>625</v>
      </c>
      <c r="J332" s="30">
        <v>625</v>
      </c>
      <c r="K332" s="30"/>
      <c r="L332" s="30"/>
      <c r="M332" s="30">
        <f t="shared" si="23"/>
        <v>625</v>
      </c>
      <c r="N332" s="30">
        <f t="shared" si="24"/>
        <v>625</v>
      </c>
    </row>
    <row r="333" spans="1:14" ht="33.75" x14ac:dyDescent="0.2">
      <c r="A333" s="23" t="s">
        <v>17</v>
      </c>
      <c r="B333" s="24">
        <v>94</v>
      </c>
      <c r="C333" s="25">
        <v>106</v>
      </c>
      <c r="D333" s="26" t="s">
        <v>7</v>
      </c>
      <c r="E333" s="27" t="s">
        <v>7</v>
      </c>
      <c r="F333" s="26" t="s">
        <v>7</v>
      </c>
      <c r="G333" s="28" t="s">
        <v>7</v>
      </c>
      <c r="H333" s="29" t="s">
        <v>7</v>
      </c>
      <c r="I333" s="30">
        <f>I334</f>
        <v>11477.4</v>
      </c>
      <c r="J333" s="30">
        <f>J334</f>
        <v>11477.4</v>
      </c>
      <c r="K333" s="30"/>
      <c r="L333" s="30"/>
      <c r="M333" s="30">
        <f t="shared" si="23"/>
        <v>11477.4</v>
      </c>
      <c r="N333" s="30">
        <f t="shared" si="24"/>
        <v>11477.4</v>
      </c>
    </row>
    <row r="334" spans="1:14" ht="45" x14ac:dyDescent="0.2">
      <c r="A334" s="23" t="s">
        <v>321</v>
      </c>
      <c r="B334" s="24">
        <v>94</v>
      </c>
      <c r="C334" s="25">
        <v>106</v>
      </c>
      <c r="D334" s="26" t="s">
        <v>126</v>
      </c>
      <c r="E334" s="27" t="s">
        <v>3</v>
      </c>
      <c r="F334" s="26" t="s">
        <v>2</v>
      </c>
      <c r="G334" s="28" t="s">
        <v>9</v>
      </c>
      <c r="H334" s="29" t="s">
        <v>7</v>
      </c>
      <c r="I334" s="30">
        <f>I335</f>
        <v>11477.4</v>
      </c>
      <c r="J334" s="30">
        <f>J335</f>
        <v>11477.4</v>
      </c>
      <c r="K334" s="30"/>
      <c r="L334" s="30"/>
      <c r="M334" s="30">
        <f t="shared" si="23"/>
        <v>11477.4</v>
      </c>
      <c r="N334" s="30">
        <f t="shared" si="24"/>
        <v>11477.4</v>
      </c>
    </row>
    <row r="335" spans="1:14" ht="22.5" x14ac:dyDescent="0.2">
      <c r="A335" s="23" t="s">
        <v>15</v>
      </c>
      <c r="B335" s="24">
        <v>94</v>
      </c>
      <c r="C335" s="25">
        <v>106</v>
      </c>
      <c r="D335" s="26" t="s">
        <v>126</v>
      </c>
      <c r="E335" s="27" t="s">
        <v>3</v>
      </c>
      <c r="F335" s="26" t="s">
        <v>2</v>
      </c>
      <c r="G335" s="28" t="s">
        <v>11</v>
      </c>
      <c r="H335" s="29" t="s">
        <v>7</v>
      </c>
      <c r="I335" s="30">
        <f>I336+I338</f>
        <v>11477.4</v>
      </c>
      <c r="J335" s="30">
        <f>J336+J338</f>
        <v>11477.4</v>
      </c>
      <c r="K335" s="30"/>
      <c r="L335" s="30"/>
      <c r="M335" s="30">
        <f t="shared" si="23"/>
        <v>11477.4</v>
      </c>
      <c r="N335" s="30">
        <f t="shared" si="24"/>
        <v>11477.4</v>
      </c>
    </row>
    <row r="336" spans="1:14" ht="45" x14ac:dyDescent="0.2">
      <c r="A336" s="23" t="s">
        <v>6</v>
      </c>
      <c r="B336" s="24">
        <v>94</v>
      </c>
      <c r="C336" s="25">
        <v>106</v>
      </c>
      <c r="D336" s="26" t="s">
        <v>126</v>
      </c>
      <c r="E336" s="27" t="s">
        <v>3</v>
      </c>
      <c r="F336" s="26" t="s">
        <v>2</v>
      </c>
      <c r="G336" s="28" t="s">
        <v>11</v>
      </c>
      <c r="H336" s="29">
        <v>100</v>
      </c>
      <c r="I336" s="30">
        <f>I337</f>
        <v>10741.1</v>
      </c>
      <c r="J336" s="30">
        <f>J337</f>
        <v>10741.1</v>
      </c>
      <c r="K336" s="30"/>
      <c r="L336" s="30"/>
      <c r="M336" s="30">
        <f t="shared" si="23"/>
        <v>10741.1</v>
      </c>
      <c r="N336" s="30">
        <f t="shared" si="24"/>
        <v>10741.1</v>
      </c>
    </row>
    <row r="337" spans="1:14" ht="22.5" x14ac:dyDescent="0.2">
      <c r="A337" s="23" t="s">
        <v>5</v>
      </c>
      <c r="B337" s="24">
        <v>94</v>
      </c>
      <c r="C337" s="25">
        <v>106</v>
      </c>
      <c r="D337" s="26" t="s">
        <v>126</v>
      </c>
      <c r="E337" s="27" t="s">
        <v>3</v>
      </c>
      <c r="F337" s="26" t="s">
        <v>2</v>
      </c>
      <c r="G337" s="28" t="s">
        <v>11</v>
      </c>
      <c r="H337" s="29">
        <v>120</v>
      </c>
      <c r="I337" s="30">
        <v>10741.1</v>
      </c>
      <c r="J337" s="30">
        <v>10741.1</v>
      </c>
      <c r="K337" s="30"/>
      <c r="L337" s="30"/>
      <c r="M337" s="30">
        <f t="shared" si="23"/>
        <v>10741.1</v>
      </c>
      <c r="N337" s="30">
        <f t="shared" si="24"/>
        <v>10741.1</v>
      </c>
    </row>
    <row r="338" spans="1:14" ht="22.5" x14ac:dyDescent="0.2">
      <c r="A338" s="23" t="s">
        <v>14</v>
      </c>
      <c r="B338" s="24">
        <v>94</v>
      </c>
      <c r="C338" s="25">
        <v>106</v>
      </c>
      <c r="D338" s="26" t="s">
        <v>126</v>
      </c>
      <c r="E338" s="27" t="s">
        <v>3</v>
      </c>
      <c r="F338" s="26" t="s">
        <v>2</v>
      </c>
      <c r="G338" s="28" t="s">
        <v>11</v>
      </c>
      <c r="H338" s="29">
        <v>200</v>
      </c>
      <c r="I338" s="30">
        <f>I339</f>
        <v>736.3</v>
      </c>
      <c r="J338" s="30">
        <f>J339</f>
        <v>736.3</v>
      </c>
      <c r="K338" s="30"/>
      <c r="L338" s="30"/>
      <c r="M338" s="30">
        <f t="shared" si="23"/>
        <v>736.3</v>
      </c>
      <c r="N338" s="30">
        <f t="shared" si="24"/>
        <v>736.3</v>
      </c>
    </row>
    <row r="339" spans="1:14" ht="22.5" x14ac:dyDescent="0.2">
      <c r="A339" s="23" t="s">
        <v>13</v>
      </c>
      <c r="B339" s="24">
        <v>94</v>
      </c>
      <c r="C339" s="25">
        <v>106</v>
      </c>
      <c r="D339" s="26" t="s">
        <v>126</v>
      </c>
      <c r="E339" s="27" t="s">
        <v>3</v>
      </c>
      <c r="F339" s="26" t="s">
        <v>2</v>
      </c>
      <c r="G339" s="28" t="s">
        <v>11</v>
      </c>
      <c r="H339" s="29">
        <v>240</v>
      </c>
      <c r="I339" s="30">
        <v>736.3</v>
      </c>
      <c r="J339" s="30">
        <v>736.3</v>
      </c>
      <c r="K339" s="30"/>
      <c r="L339" s="30"/>
      <c r="M339" s="30">
        <f t="shared" ref="M339:M402" si="29">I339+K339</f>
        <v>736.3</v>
      </c>
      <c r="N339" s="30">
        <f t="shared" ref="N339:N402" si="30">J339+L339</f>
        <v>736.3</v>
      </c>
    </row>
    <row r="340" spans="1:14" x14ac:dyDescent="0.2">
      <c r="A340" s="23" t="s">
        <v>150</v>
      </c>
      <c r="B340" s="24">
        <v>94</v>
      </c>
      <c r="C340" s="25">
        <v>111</v>
      </c>
      <c r="D340" s="26" t="s">
        <v>7</v>
      </c>
      <c r="E340" s="27" t="s">
        <v>7</v>
      </c>
      <c r="F340" s="26" t="s">
        <v>7</v>
      </c>
      <c r="G340" s="28" t="s">
        <v>7</v>
      </c>
      <c r="H340" s="29" t="s">
        <v>7</v>
      </c>
      <c r="I340" s="30">
        <f t="shared" ref="I340:J343" si="31">I341</f>
        <v>5000</v>
      </c>
      <c r="J340" s="30">
        <f t="shared" si="31"/>
        <v>5000</v>
      </c>
      <c r="K340" s="30"/>
      <c r="L340" s="30"/>
      <c r="M340" s="30">
        <f t="shared" si="29"/>
        <v>5000</v>
      </c>
      <c r="N340" s="30">
        <f t="shared" si="30"/>
        <v>5000</v>
      </c>
    </row>
    <row r="341" spans="1:14" ht="22.5" x14ac:dyDescent="0.2">
      <c r="A341" s="23" t="s">
        <v>149</v>
      </c>
      <c r="B341" s="24">
        <v>94</v>
      </c>
      <c r="C341" s="25">
        <v>111</v>
      </c>
      <c r="D341" s="26" t="s">
        <v>148</v>
      </c>
      <c r="E341" s="27" t="s">
        <v>3</v>
      </c>
      <c r="F341" s="26" t="s">
        <v>2</v>
      </c>
      <c r="G341" s="28" t="s">
        <v>9</v>
      </c>
      <c r="H341" s="29" t="s">
        <v>7</v>
      </c>
      <c r="I341" s="30">
        <f t="shared" si="31"/>
        <v>5000</v>
      </c>
      <c r="J341" s="30">
        <f t="shared" si="31"/>
        <v>5000</v>
      </c>
      <c r="K341" s="30"/>
      <c r="L341" s="30"/>
      <c r="M341" s="30">
        <f t="shared" si="29"/>
        <v>5000</v>
      </c>
      <c r="N341" s="30">
        <f t="shared" si="30"/>
        <v>5000</v>
      </c>
    </row>
    <row r="342" spans="1:14" ht="22.5" x14ac:dyDescent="0.2">
      <c r="A342" s="23" t="s">
        <v>149</v>
      </c>
      <c r="B342" s="24">
        <v>94</v>
      </c>
      <c r="C342" s="25">
        <v>111</v>
      </c>
      <c r="D342" s="26" t="s">
        <v>148</v>
      </c>
      <c r="E342" s="27" t="s">
        <v>3</v>
      </c>
      <c r="F342" s="26" t="s">
        <v>2</v>
      </c>
      <c r="G342" s="28" t="s">
        <v>147</v>
      </c>
      <c r="H342" s="29" t="s">
        <v>7</v>
      </c>
      <c r="I342" s="30">
        <f t="shared" si="31"/>
        <v>5000</v>
      </c>
      <c r="J342" s="30">
        <f t="shared" si="31"/>
        <v>5000</v>
      </c>
      <c r="K342" s="30"/>
      <c r="L342" s="30"/>
      <c r="M342" s="30">
        <f t="shared" si="29"/>
        <v>5000</v>
      </c>
      <c r="N342" s="30">
        <f t="shared" si="30"/>
        <v>5000</v>
      </c>
    </row>
    <row r="343" spans="1:14" x14ac:dyDescent="0.2">
      <c r="A343" s="23" t="s">
        <v>71</v>
      </c>
      <c r="B343" s="24">
        <v>94</v>
      </c>
      <c r="C343" s="25">
        <v>111</v>
      </c>
      <c r="D343" s="26" t="s">
        <v>148</v>
      </c>
      <c r="E343" s="27" t="s">
        <v>3</v>
      </c>
      <c r="F343" s="26" t="s">
        <v>2</v>
      </c>
      <c r="G343" s="28" t="s">
        <v>147</v>
      </c>
      <c r="H343" s="29">
        <v>800</v>
      </c>
      <c r="I343" s="30">
        <f t="shared" si="31"/>
        <v>5000</v>
      </c>
      <c r="J343" s="30">
        <f t="shared" si="31"/>
        <v>5000</v>
      </c>
      <c r="K343" s="30"/>
      <c r="L343" s="30"/>
      <c r="M343" s="30">
        <f t="shared" si="29"/>
        <v>5000</v>
      </c>
      <c r="N343" s="30">
        <f t="shared" si="30"/>
        <v>5000</v>
      </c>
    </row>
    <row r="344" spans="1:14" x14ac:dyDescent="0.2">
      <c r="A344" s="23" t="s">
        <v>144</v>
      </c>
      <c r="B344" s="24">
        <v>94</v>
      </c>
      <c r="C344" s="25">
        <v>111</v>
      </c>
      <c r="D344" s="26" t="s">
        <v>148</v>
      </c>
      <c r="E344" s="27" t="s">
        <v>3</v>
      </c>
      <c r="F344" s="26" t="s">
        <v>2</v>
      </c>
      <c r="G344" s="28" t="s">
        <v>147</v>
      </c>
      <c r="H344" s="29">
        <v>870</v>
      </c>
      <c r="I344" s="30">
        <v>5000</v>
      </c>
      <c r="J344" s="30">
        <v>5000</v>
      </c>
      <c r="K344" s="30"/>
      <c r="L344" s="30"/>
      <c r="M344" s="30">
        <f t="shared" si="29"/>
        <v>5000</v>
      </c>
      <c r="N344" s="30">
        <f t="shared" si="30"/>
        <v>5000</v>
      </c>
    </row>
    <row r="345" spans="1:14" x14ac:dyDescent="0.2">
      <c r="A345" s="23" t="s">
        <v>86</v>
      </c>
      <c r="B345" s="24">
        <v>94</v>
      </c>
      <c r="C345" s="25">
        <v>113</v>
      </c>
      <c r="D345" s="26" t="s">
        <v>7</v>
      </c>
      <c r="E345" s="27" t="s">
        <v>7</v>
      </c>
      <c r="F345" s="26" t="s">
        <v>7</v>
      </c>
      <c r="G345" s="28" t="s">
        <v>7</v>
      </c>
      <c r="H345" s="29" t="s">
        <v>7</v>
      </c>
      <c r="I345" s="30">
        <f>I346+I351+I354</f>
        <v>7554.4</v>
      </c>
      <c r="J345" s="30">
        <f>J346+J350</f>
        <v>7862.3</v>
      </c>
      <c r="K345" s="30">
        <f>K346</f>
        <v>-20.361000000000001</v>
      </c>
      <c r="L345" s="30">
        <f>L346</f>
        <v>128.82499999999999</v>
      </c>
      <c r="M345" s="30">
        <f t="shared" si="29"/>
        <v>7534.0389999999998</v>
      </c>
      <c r="N345" s="30">
        <f t="shared" si="30"/>
        <v>7991.125</v>
      </c>
    </row>
    <row r="346" spans="1:14" ht="45" x14ac:dyDescent="0.2">
      <c r="A346" s="23" t="s">
        <v>300</v>
      </c>
      <c r="B346" s="24">
        <v>94</v>
      </c>
      <c r="C346" s="25">
        <v>113</v>
      </c>
      <c r="D346" s="26" t="s">
        <v>34</v>
      </c>
      <c r="E346" s="27" t="s">
        <v>3</v>
      </c>
      <c r="F346" s="26" t="s">
        <v>2</v>
      </c>
      <c r="G346" s="28" t="s">
        <v>9</v>
      </c>
      <c r="H346" s="29" t="s">
        <v>7</v>
      </c>
      <c r="I346" s="30">
        <f t="shared" ref="I346:J348" si="32">I347</f>
        <v>453</v>
      </c>
      <c r="J346" s="30">
        <f t="shared" si="32"/>
        <v>453</v>
      </c>
      <c r="K346" s="30">
        <f>K354</f>
        <v>-20.361000000000001</v>
      </c>
      <c r="L346" s="30">
        <f>L354</f>
        <v>128.82499999999999</v>
      </c>
      <c r="M346" s="30">
        <f t="shared" si="29"/>
        <v>432.63900000000001</v>
      </c>
      <c r="N346" s="30">
        <f t="shared" si="30"/>
        <v>581.82500000000005</v>
      </c>
    </row>
    <row r="347" spans="1:14" ht="22.5" x14ac:dyDescent="0.2">
      <c r="A347" s="23" t="s">
        <v>81</v>
      </c>
      <c r="B347" s="24">
        <v>94</v>
      </c>
      <c r="C347" s="25">
        <v>113</v>
      </c>
      <c r="D347" s="26" t="s">
        <v>34</v>
      </c>
      <c r="E347" s="27" t="s">
        <v>3</v>
      </c>
      <c r="F347" s="26" t="s">
        <v>2</v>
      </c>
      <c r="G347" s="28" t="s">
        <v>80</v>
      </c>
      <c r="H347" s="29" t="s">
        <v>7</v>
      </c>
      <c r="I347" s="30">
        <f t="shared" si="32"/>
        <v>453</v>
      </c>
      <c r="J347" s="30">
        <f t="shared" si="32"/>
        <v>453</v>
      </c>
      <c r="K347" s="30"/>
      <c r="L347" s="30"/>
      <c r="M347" s="30">
        <f t="shared" si="29"/>
        <v>453</v>
      </c>
      <c r="N347" s="30">
        <f t="shared" si="30"/>
        <v>453</v>
      </c>
    </row>
    <row r="348" spans="1:14" ht="22.5" x14ac:dyDescent="0.2">
      <c r="A348" s="23" t="s">
        <v>14</v>
      </c>
      <c r="B348" s="24">
        <v>94</v>
      </c>
      <c r="C348" s="25">
        <v>113</v>
      </c>
      <c r="D348" s="26" t="s">
        <v>34</v>
      </c>
      <c r="E348" s="27" t="s">
        <v>3</v>
      </c>
      <c r="F348" s="26" t="s">
        <v>2</v>
      </c>
      <c r="G348" s="28" t="s">
        <v>80</v>
      </c>
      <c r="H348" s="29">
        <v>200</v>
      </c>
      <c r="I348" s="30">
        <f t="shared" si="32"/>
        <v>453</v>
      </c>
      <c r="J348" s="30">
        <f t="shared" si="32"/>
        <v>453</v>
      </c>
      <c r="K348" s="30"/>
      <c r="L348" s="30"/>
      <c r="M348" s="30">
        <f t="shared" si="29"/>
        <v>453</v>
      </c>
      <c r="N348" s="30">
        <f t="shared" si="30"/>
        <v>453</v>
      </c>
    </row>
    <row r="349" spans="1:14" ht="22.5" x14ac:dyDescent="0.2">
      <c r="A349" s="23" t="s">
        <v>13</v>
      </c>
      <c r="B349" s="24">
        <v>94</v>
      </c>
      <c r="C349" s="25">
        <v>113</v>
      </c>
      <c r="D349" s="26" t="s">
        <v>34</v>
      </c>
      <c r="E349" s="27" t="s">
        <v>3</v>
      </c>
      <c r="F349" s="26" t="s">
        <v>2</v>
      </c>
      <c r="G349" s="28" t="s">
        <v>80</v>
      </c>
      <c r="H349" s="29">
        <v>240</v>
      </c>
      <c r="I349" s="30">
        <v>453</v>
      </c>
      <c r="J349" s="30">
        <v>453</v>
      </c>
      <c r="K349" s="30"/>
      <c r="L349" s="30"/>
      <c r="M349" s="30">
        <f t="shared" si="29"/>
        <v>453</v>
      </c>
      <c r="N349" s="30">
        <f t="shared" si="30"/>
        <v>453</v>
      </c>
    </row>
    <row r="350" spans="1:14" ht="22.5" x14ac:dyDescent="0.2">
      <c r="A350" s="23" t="s">
        <v>10</v>
      </c>
      <c r="B350" s="24">
        <v>94</v>
      </c>
      <c r="C350" s="25">
        <v>113</v>
      </c>
      <c r="D350" s="26" t="s">
        <v>4</v>
      </c>
      <c r="E350" s="27" t="s">
        <v>3</v>
      </c>
      <c r="F350" s="26" t="s">
        <v>2</v>
      </c>
      <c r="G350" s="28" t="s">
        <v>9</v>
      </c>
      <c r="H350" s="29" t="s">
        <v>7</v>
      </c>
      <c r="I350" s="30">
        <f>I351+I354</f>
        <v>7101.4</v>
      </c>
      <c r="J350" s="30">
        <f>J351+J354</f>
        <v>7409.3</v>
      </c>
      <c r="K350" s="30"/>
      <c r="L350" s="30"/>
      <c r="M350" s="30">
        <f t="shared" si="29"/>
        <v>7101.4</v>
      </c>
      <c r="N350" s="30">
        <f t="shared" si="30"/>
        <v>7409.3</v>
      </c>
    </row>
    <row r="351" spans="1:14" ht="33.75" x14ac:dyDescent="0.2">
      <c r="A351" s="23" t="s">
        <v>146</v>
      </c>
      <c r="B351" s="24">
        <v>94</v>
      </c>
      <c r="C351" s="25">
        <v>113</v>
      </c>
      <c r="D351" s="26" t="s">
        <v>4</v>
      </c>
      <c r="E351" s="27" t="s">
        <v>3</v>
      </c>
      <c r="F351" s="26" t="s">
        <v>2</v>
      </c>
      <c r="G351" s="28" t="s">
        <v>145</v>
      </c>
      <c r="H351" s="29" t="s">
        <v>7</v>
      </c>
      <c r="I351" s="30">
        <f>I352</f>
        <v>2500</v>
      </c>
      <c r="J351" s="30">
        <f>J352</f>
        <v>2500</v>
      </c>
      <c r="K351" s="30"/>
      <c r="L351" s="30"/>
      <c r="M351" s="30">
        <f t="shared" si="29"/>
        <v>2500</v>
      </c>
      <c r="N351" s="30">
        <f t="shared" si="30"/>
        <v>2500</v>
      </c>
    </row>
    <row r="352" spans="1:14" x14ac:dyDescent="0.2">
      <c r="A352" s="23" t="s">
        <v>71</v>
      </c>
      <c r="B352" s="24">
        <v>94</v>
      </c>
      <c r="C352" s="25">
        <v>113</v>
      </c>
      <c r="D352" s="26" t="s">
        <v>4</v>
      </c>
      <c r="E352" s="27" t="s">
        <v>3</v>
      </c>
      <c r="F352" s="26" t="s">
        <v>2</v>
      </c>
      <c r="G352" s="28" t="s">
        <v>145</v>
      </c>
      <c r="H352" s="29">
        <v>800</v>
      </c>
      <c r="I352" s="30">
        <f>I353</f>
        <v>2500</v>
      </c>
      <c r="J352" s="30">
        <f>J353</f>
        <v>2500</v>
      </c>
      <c r="K352" s="30"/>
      <c r="L352" s="30"/>
      <c r="M352" s="30">
        <f t="shared" si="29"/>
        <v>2500</v>
      </c>
      <c r="N352" s="30">
        <f t="shared" si="30"/>
        <v>2500</v>
      </c>
    </row>
    <row r="353" spans="1:14" x14ac:dyDescent="0.2">
      <c r="A353" s="23" t="s">
        <v>144</v>
      </c>
      <c r="B353" s="24">
        <v>94</v>
      </c>
      <c r="C353" s="25">
        <v>113</v>
      </c>
      <c r="D353" s="26" t="s">
        <v>4</v>
      </c>
      <c r="E353" s="27" t="s">
        <v>3</v>
      </c>
      <c r="F353" s="26" t="s">
        <v>2</v>
      </c>
      <c r="G353" s="28" t="s">
        <v>145</v>
      </c>
      <c r="H353" s="29">
        <v>870</v>
      </c>
      <c r="I353" s="30">
        <v>2500</v>
      </c>
      <c r="J353" s="30">
        <v>2500</v>
      </c>
      <c r="K353" s="30"/>
      <c r="L353" s="30"/>
      <c r="M353" s="30">
        <f t="shared" si="29"/>
        <v>2500</v>
      </c>
      <c r="N353" s="30">
        <f t="shared" si="30"/>
        <v>2500</v>
      </c>
    </row>
    <row r="354" spans="1:14" ht="56.25" x14ac:dyDescent="0.2">
      <c r="A354" s="23" t="s">
        <v>306</v>
      </c>
      <c r="B354" s="24">
        <v>94</v>
      </c>
      <c r="C354" s="25">
        <v>113</v>
      </c>
      <c r="D354" s="26" t="s">
        <v>4</v>
      </c>
      <c r="E354" s="27" t="s">
        <v>3</v>
      </c>
      <c r="F354" s="26" t="s">
        <v>2</v>
      </c>
      <c r="G354" s="28" t="s">
        <v>143</v>
      </c>
      <c r="H354" s="29" t="s">
        <v>7</v>
      </c>
      <c r="I354" s="30">
        <f t="shared" ref="I354:L355" si="33">I355</f>
        <v>4601.3999999999996</v>
      </c>
      <c r="J354" s="30">
        <f t="shared" si="33"/>
        <v>4909.3</v>
      </c>
      <c r="K354" s="30">
        <f t="shared" si="33"/>
        <v>-20.361000000000001</v>
      </c>
      <c r="L354" s="30">
        <f t="shared" si="33"/>
        <v>128.82499999999999</v>
      </c>
      <c r="M354" s="30">
        <f t="shared" si="29"/>
        <v>4581.0389999999998</v>
      </c>
      <c r="N354" s="30">
        <f t="shared" si="30"/>
        <v>5038.125</v>
      </c>
    </row>
    <row r="355" spans="1:14" x14ac:dyDescent="0.2">
      <c r="A355" s="23" t="s">
        <v>71</v>
      </c>
      <c r="B355" s="24">
        <v>94</v>
      </c>
      <c r="C355" s="25">
        <v>113</v>
      </c>
      <c r="D355" s="26" t="s">
        <v>4</v>
      </c>
      <c r="E355" s="27" t="s">
        <v>3</v>
      </c>
      <c r="F355" s="26" t="s">
        <v>2</v>
      </c>
      <c r="G355" s="28" t="s">
        <v>143</v>
      </c>
      <c r="H355" s="29">
        <v>800</v>
      </c>
      <c r="I355" s="30">
        <f t="shared" si="33"/>
        <v>4601.3999999999996</v>
      </c>
      <c r="J355" s="30">
        <f t="shared" si="33"/>
        <v>4909.3</v>
      </c>
      <c r="K355" s="30">
        <f t="shared" si="33"/>
        <v>-20.361000000000001</v>
      </c>
      <c r="L355" s="30">
        <f t="shared" si="33"/>
        <v>128.82499999999999</v>
      </c>
      <c r="M355" s="30">
        <f t="shared" si="29"/>
        <v>4581.0389999999998</v>
      </c>
      <c r="N355" s="30">
        <f t="shared" si="30"/>
        <v>5038.125</v>
      </c>
    </row>
    <row r="356" spans="1:14" x14ac:dyDescent="0.2">
      <c r="A356" s="23" t="s">
        <v>144</v>
      </c>
      <c r="B356" s="24">
        <v>94</v>
      </c>
      <c r="C356" s="25">
        <v>113</v>
      </c>
      <c r="D356" s="26" t="s">
        <v>4</v>
      </c>
      <c r="E356" s="27" t="s">
        <v>3</v>
      </c>
      <c r="F356" s="26" t="s">
        <v>2</v>
      </c>
      <c r="G356" s="28" t="s">
        <v>143</v>
      </c>
      <c r="H356" s="29">
        <v>870</v>
      </c>
      <c r="I356" s="30">
        <v>4601.3999999999996</v>
      </c>
      <c r="J356" s="30">
        <v>4909.3</v>
      </c>
      <c r="K356" s="30">
        <f>-20.361</f>
        <v>-20.361000000000001</v>
      </c>
      <c r="L356" s="30">
        <f>-21.175+150</f>
        <v>128.82499999999999</v>
      </c>
      <c r="M356" s="30">
        <f t="shared" si="29"/>
        <v>4581.0389999999998</v>
      </c>
      <c r="N356" s="30">
        <f t="shared" si="30"/>
        <v>5038.125</v>
      </c>
    </row>
    <row r="357" spans="1:14" x14ac:dyDescent="0.2">
      <c r="A357" s="23" t="s">
        <v>142</v>
      </c>
      <c r="B357" s="24">
        <v>94</v>
      </c>
      <c r="C357" s="25">
        <v>200</v>
      </c>
      <c r="D357" s="26" t="s">
        <v>7</v>
      </c>
      <c r="E357" s="27" t="s">
        <v>7</v>
      </c>
      <c r="F357" s="26" t="s">
        <v>7</v>
      </c>
      <c r="G357" s="28" t="s">
        <v>7</v>
      </c>
      <c r="H357" s="29" t="s">
        <v>7</v>
      </c>
      <c r="I357" s="30">
        <f>I358</f>
        <v>2950.6</v>
      </c>
      <c r="J357" s="30">
        <f>J358</f>
        <v>2950.6</v>
      </c>
      <c r="K357" s="30"/>
      <c r="L357" s="30"/>
      <c r="M357" s="30">
        <f t="shared" si="29"/>
        <v>2950.6</v>
      </c>
      <c r="N357" s="30">
        <f t="shared" si="30"/>
        <v>2950.6</v>
      </c>
    </row>
    <row r="358" spans="1:14" x14ac:dyDescent="0.2">
      <c r="A358" s="23" t="s">
        <v>141</v>
      </c>
      <c r="B358" s="24">
        <v>94</v>
      </c>
      <c r="C358" s="25">
        <v>203</v>
      </c>
      <c r="D358" s="26" t="s">
        <v>7</v>
      </c>
      <c r="E358" s="27" t="s">
        <v>7</v>
      </c>
      <c r="F358" s="26" t="s">
        <v>7</v>
      </c>
      <c r="G358" s="28" t="s">
        <v>7</v>
      </c>
      <c r="H358" s="29" t="s">
        <v>7</v>
      </c>
      <c r="I358" s="30">
        <f>I359</f>
        <v>2950.6</v>
      </c>
      <c r="J358" s="30">
        <f>J359</f>
        <v>2950.6</v>
      </c>
      <c r="K358" s="30"/>
      <c r="L358" s="30"/>
      <c r="M358" s="30">
        <f t="shared" si="29"/>
        <v>2950.6</v>
      </c>
      <c r="N358" s="30">
        <f t="shared" si="30"/>
        <v>2950.6</v>
      </c>
    </row>
    <row r="359" spans="1:14" ht="45" x14ac:dyDescent="0.2">
      <c r="A359" s="23" t="s">
        <v>321</v>
      </c>
      <c r="B359" s="24">
        <v>94</v>
      </c>
      <c r="C359" s="25">
        <v>203</v>
      </c>
      <c r="D359" s="26" t="s">
        <v>126</v>
      </c>
      <c r="E359" s="27" t="s">
        <v>3</v>
      </c>
      <c r="F359" s="26" t="s">
        <v>2</v>
      </c>
      <c r="G359" s="28" t="s">
        <v>9</v>
      </c>
      <c r="H359" s="29" t="s">
        <v>7</v>
      </c>
      <c r="I359" s="30">
        <f t="shared" ref="I359:J361" si="34">I360</f>
        <v>2950.6</v>
      </c>
      <c r="J359" s="30">
        <f t="shared" si="34"/>
        <v>2950.6</v>
      </c>
      <c r="K359" s="30"/>
      <c r="L359" s="30"/>
      <c r="M359" s="30">
        <f t="shared" si="29"/>
        <v>2950.6</v>
      </c>
      <c r="N359" s="30">
        <f t="shared" si="30"/>
        <v>2950.6</v>
      </c>
    </row>
    <row r="360" spans="1:14" ht="22.5" x14ac:dyDescent="0.2">
      <c r="A360" s="23" t="s">
        <v>140</v>
      </c>
      <c r="B360" s="24">
        <v>94</v>
      </c>
      <c r="C360" s="25">
        <v>203</v>
      </c>
      <c r="D360" s="26" t="s">
        <v>126</v>
      </c>
      <c r="E360" s="27" t="s">
        <v>3</v>
      </c>
      <c r="F360" s="26" t="s">
        <v>2</v>
      </c>
      <c r="G360" s="28" t="s">
        <v>138</v>
      </c>
      <c r="H360" s="29" t="s">
        <v>7</v>
      </c>
      <c r="I360" s="30">
        <f t="shared" si="34"/>
        <v>2950.6</v>
      </c>
      <c r="J360" s="30">
        <f t="shared" si="34"/>
        <v>2950.6</v>
      </c>
      <c r="K360" s="30"/>
      <c r="L360" s="30"/>
      <c r="M360" s="30">
        <f t="shared" si="29"/>
        <v>2950.6</v>
      </c>
      <c r="N360" s="30">
        <f t="shared" si="30"/>
        <v>2950.6</v>
      </c>
    </row>
    <row r="361" spans="1:14" x14ac:dyDescent="0.2">
      <c r="A361" s="23" t="s">
        <v>65</v>
      </c>
      <c r="B361" s="24">
        <v>94</v>
      </c>
      <c r="C361" s="25">
        <v>203</v>
      </c>
      <c r="D361" s="26" t="s">
        <v>126</v>
      </c>
      <c r="E361" s="27" t="s">
        <v>3</v>
      </c>
      <c r="F361" s="26" t="s">
        <v>2</v>
      </c>
      <c r="G361" s="28" t="s">
        <v>138</v>
      </c>
      <c r="H361" s="29">
        <v>500</v>
      </c>
      <c r="I361" s="30">
        <f t="shared" si="34"/>
        <v>2950.6</v>
      </c>
      <c r="J361" s="30">
        <f t="shared" si="34"/>
        <v>2950.6</v>
      </c>
      <c r="K361" s="30"/>
      <c r="L361" s="30"/>
      <c r="M361" s="30">
        <f t="shared" si="29"/>
        <v>2950.6</v>
      </c>
      <c r="N361" s="30">
        <f t="shared" si="30"/>
        <v>2950.6</v>
      </c>
    </row>
    <row r="362" spans="1:14" x14ac:dyDescent="0.2">
      <c r="A362" s="23" t="s">
        <v>139</v>
      </c>
      <c r="B362" s="24">
        <v>94</v>
      </c>
      <c r="C362" s="25">
        <v>203</v>
      </c>
      <c r="D362" s="26" t="s">
        <v>126</v>
      </c>
      <c r="E362" s="27" t="s">
        <v>3</v>
      </c>
      <c r="F362" s="26" t="s">
        <v>2</v>
      </c>
      <c r="G362" s="28" t="s">
        <v>138</v>
      </c>
      <c r="H362" s="29">
        <v>530</v>
      </c>
      <c r="I362" s="30">
        <v>2950.6</v>
      </c>
      <c r="J362" s="30">
        <v>2950.6</v>
      </c>
      <c r="K362" s="30"/>
      <c r="L362" s="30"/>
      <c r="M362" s="30">
        <f t="shared" si="29"/>
        <v>2950.6</v>
      </c>
      <c r="N362" s="30">
        <f t="shared" si="30"/>
        <v>2950.6</v>
      </c>
    </row>
    <row r="363" spans="1:14" ht="22.5" x14ac:dyDescent="0.2">
      <c r="A363" s="23" t="s">
        <v>137</v>
      </c>
      <c r="B363" s="24">
        <v>94</v>
      </c>
      <c r="C363" s="25">
        <v>1300</v>
      </c>
      <c r="D363" s="26" t="s">
        <v>7</v>
      </c>
      <c r="E363" s="27" t="s">
        <v>7</v>
      </c>
      <c r="F363" s="26" t="s">
        <v>7</v>
      </c>
      <c r="G363" s="28" t="s">
        <v>7</v>
      </c>
      <c r="H363" s="29" t="s">
        <v>7</v>
      </c>
      <c r="I363" s="30">
        <f t="shared" ref="I363:J367" si="35">I364</f>
        <v>4361.1000000000004</v>
      </c>
      <c r="J363" s="30">
        <f t="shared" si="35"/>
        <v>4361.7</v>
      </c>
      <c r="K363" s="30"/>
      <c r="L363" s="30"/>
      <c r="M363" s="30">
        <f t="shared" si="29"/>
        <v>4361.1000000000004</v>
      </c>
      <c r="N363" s="30">
        <f t="shared" si="30"/>
        <v>4361.7</v>
      </c>
    </row>
    <row r="364" spans="1:14" ht="22.5" x14ac:dyDescent="0.2">
      <c r="A364" s="23" t="s">
        <v>136</v>
      </c>
      <c r="B364" s="24">
        <v>94</v>
      </c>
      <c r="C364" s="25">
        <v>1301</v>
      </c>
      <c r="D364" s="26" t="s">
        <v>7</v>
      </c>
      <c r="E364" s="27" t="s">
        <v>7</v>
      </c>
      <c r="F364" s="26" t="s">
        <v>7</v>
      </c>
      <c r="G364" s="28" t="s">
        <v>7</v>
      </c>
      <c r="H364" s="29" t="s">
        <v>7</v>
      </c>
      <c r="I364" s="30">
        <f t="shared" si="35"/>
        <v>4361.1000000000004</v>
      </c>
      <c r="J364" s="30">
        <f t="shared" si="35"/>
        <v>4361.7</v>
      </c>
      <c r="K364" s="30"/>
      <c r="L364" s="30"/>
      <c r="M364" s="30">
        <f t="shared" si="29"/>
        <v>4361.1000000000004</v>
      </c>
      <c r="N364" s="30">
        <f t="shared" si="30"/>
        <v>4361.7</v>
      </c>
    </row>
    <row r="365" spans="1:14" ht="45" x14ac:dyDescent="0.2">
      <c r="A365" s="23" t="s">
        <v>321</v>
      </c>
      <c r="B365" s="24">
        <v>94</v>
      </c>
      <c r="C365" s="25">
        <v>1301</v>
      </c>
      <c r="D365" s="26" t="s">
        <v>126</v>
      </c>
      <c r="E365" s="27" t="s">
        <v>3</v>
      </c>
      <c r="F365" s="26" t="s">
        <v>2</v>
      </c>
      <c r="G365" s="28" t="s">
        <v>9</v>
      </c>
      <c r="H365" s="29" t="s">
        <v>7</v>
      </c>
      <c r="I365" s="30">
        <f t="shared" si="35"/>
        <v>4361.1000000000004</v>
      </c>
      <c r="J365" s="30">
        <f t="shared" si="35"/>
        <v>4361.7</v>
      </c>
      <c r="K365" s="30"/>
      <c r="L365" s="30"/>
      <c r="M365" s="30">
        <f t="shared" si="29"/>
        <v>4361.1000000000004</v>
      </c>
      <c r="N365" s="30">
        <f t="shared" si="30"/>
        <v>4361.7</v>
      </c>
    </row>
    <row r="366" spans="1:14" x14ac:dyDescent="0.2">
      <c r="A366" s="23" t="s">
        <v>134</v>
      </c>
      <c r="B366" s="24">
        <v>94</v>
      </c>
      <c r="C366" s="25">
        <v>1301</v>
      </c>
      <c r="D366" s="26" t="s">
        <v>126</v>
      </c>
      <c r="E366" s="27" t="s">
        <v>3</v>
      </c>
      <c r="F366" s="26" t="s">
        <v>2</v>
      </c>
      <c r="G366" s="28" t="s">
        <v>133</v>
      </c>
      <c r="H366" s="29" t="s">
        <v>7</v>
      </c>
      <c r="I366" s="30">
        <f t="shared" si="35"/>
        <v>4361.1000000000004</v>
      </c>
      <c r="J366" s="30">
        <f t="shared" si="35"/>
        <v>4361.7</v>
      </c>
      <c r="K366" s="30"/>
      <c r="L366" s="30"/>
      <c r="M366" s="30">
        <f t="shared" si="29"/>
        <v>4361.1000000000004</v>
      </c>
      <c r="N366" s="30">
        <f t="shared" si="30"/>
        <v>4361.7</v>
      </c>
    </row>
    <row r="367" spans="1:14" x14ac:dyDescent="0.2">
      <c r="A367" s="23" t="s">
        <v>135</v>
      </c>
      <c r="B367" s="24">
        <v>94</v>
      </c>
      <c r="C367" s="25">
        <v>1301</v>
      </c>
      <c r="D367" s="26" t="s">
        <v>126</v>
      </c>
      <c r="E367" s="27" t="s">
        <v>3</v>
      </c>
      <c r="F367" s="26" t="s">
        <v>2</v>
      </c>
      <c r="G367" s="28" t="s">
        <v>133</v>
      </c>
      <c r="H367" s="29">
        <v>700</v>
      </c>
      <c r="I367" s="30">
        <f t="shared" si="35"/>
        <v>4361.1000000000004</v>
      </c>
      <c r="J367" s="30">
        <f t="shared" si="35"/>
        <v>4361.7</v>
      </c>
      <c r="K367" s="30"/>
      <c r="L367" s="30"/>
      <c r="M367" s="30">
        <f t="shared" si="29"/>
        <v>4361.1000000000004</v>
      </c>
      <c r="N367" s="30">
        <f t="shared" si="30"/>
        <v>4361.7</v>
      </c>
    </row>
    <row r="368" spans="1:14" x14ac:dyDescent="0.2">
      <c r="A368" s="23" t="s">
        <v>134</v>
      </c>
      <c r="B368" s="24">
        <v>94</v>
      </c>
      <c r="C368" s="25">
        <v>1301</v>
      </c>
      <c r="D368" s="26" t="s">
        <v>126</v>
      </c>
      <c r="E368" s="27" t="s">
        <v>3</v>
      </c>
      <c r="F368" s="26" t="s">
        <v>2</v>
      </c>
      <c r="G368" s="28" t="s">
        <v>133</v>
      </c>
      <c r="H368" s="29">
        <v>730</v>
      </c>
      <c r="I368" s="30">
        <v>4361.1000000000004</v>
      </c>
      <c r="J368" s="30">
        <v>4361.7</v>
      </c>
      <c r="K368" s="30"/>
      <c r="L368" s="30"/>
      <c r="M368" s="30">
        <f t="shared" si="29"/>
        <v>4361.1000000000004</v>
      </c>
      <c r="N368" s="30">
        <f t="shared" si="30"/>
        <v>4361.7</v>
      </c>
    </row>
    <row r="369" spans="1:14" ht="33.75" x14ac:dyDescent="0.2">
      <c r="A369" s="23" t="s">
        <v>132</v>
      </c>
      <c r="B369" s="24">
        <v>94</v>
      </c>
      <c r="C369" s="25">
        <v>1400</v>
      </c>
      <c r="D369" s="26" t="s">
        <v>7</v>
      </c>
      <c r="E369" s="27" t="s">
        <v>7</v>
      </c>
      <c r="F369" s="26" t="s">
        <v>7</v>
      </c>
      <c r="G369" s="28" t="s">
        <v>7</v>
      </c>
      <c r="H369" s="29" t="s">
        <v>7</v>
      </c>
      <c r="I369" s="30">
        <f>I370</f>
        <v>5005.5</v>
      </c>
      <c r="J369" s="30">
        <f>J370</f>
        <v>5004.6000000000004</v>
      </c>
      <c r="K369" s="30"/>
      <c r="L369" s="30"/>
      <c r="M369" s="30">
        <f t="shared" si="29"/>
        <v>5005.5</v>
      </c>
      <c r="N369" s="30">
        <f t="shared" si="30"/>
        <v>5004.6000000000004</v>
      </c>
    </row>
    <row r="370" spans="1:14" ht="33.75" x14ac:dyDescent="0.2">
      <c r="A370" s="23" t="s">
        <v>131</v>
      </c>
      <c r="B370" s="24">
        <v>94</v>
      </c>
      <c r="C370" s="25">
        <v>1401</v>
      </c>
      <c r="D370" s="26" t="s">
        <v>7</v>
      </c>
      <c r="E370" s="27" t="s">
        <v>7</v>
      </c>
      <c r="F370" s="26" t="s">
        <v>7</v>
      </c>
      <c r="G370" s="28" t="s">
        <v>7</v>
      </c>
      <c r="H370" s="29" t="s">
        <v>7</v>
      </c>
      <c r="I370" s="30">
        <f>I371</f>
        <v>5005.5</v>
      </c>
      <c r="J370" s="30">
        <f>J371</f>
        <v>5004.6000000000004</v>
      </c>
      <c r="K370" s="30"/>
      <c r="L370" s="30"/>
      <c r="M370" s="30">
        <f t="shared" si="29"/>
        <v>5005.5</v>
      </c>
      <c r="N370" s="30">
        <f t="shared" si="30"/>
        <v>5004.6000000000004</v>
      </c>
    </row>
    <row r="371" spans="1:14" ht="45" x14ac:dyDescent="0.2">
      <c r="A371" s="23" t="s">
        <v>321</v>
      </c>
      <c r="B371" s="24">
        <v>94</v>
      </c>
      <c r="C371" s="25">
        <v>1401</v>
      </c>
      <c r="D371" s="26" t="s">
        <v>126</v>
      </c>
      <c r="E371" s="27" t="s">
        <v>3</v>
      </c>
      <c r="F371" s="26" t="s">
        <v>2</v>
      </c>
      <c r="G371" s="28" t="s">
        <v>9</v>
      </c>
      <c r="H371" s="29" t="s">
        <v>7</v>
      </c>
      <c r="I371" s="30">
        <f>I372+I375</f>
        <v>5005.5</v>
      </c>
      <c r="J371" s="30">
        <f>J372+J375</f>
        <v>5004.6000000000004</v>
      </c>
      <c r="K371" s="30"/>
      <c r="L371" s="30"/>
      <c r="M371" s="30">
        <f t="shared" si="29"/>
        <v>5005.5</v>
      </c>
      <c r="N371" s="30">
        <f t="shared" si="30"/>
        <v>5004.6000000000004</v>
      </c>
    </row>
    <row r="372" spans="1:14" x14ac:dyDescent="0.2">
      <c r="A372" s="23" t="s">
        <v>130</v>
      </c>
      <c r="B372" s="24">
        <v>94</v>
      </c>
      <c r="C372" s="25">
        <v>1401</v>
      </c>
      <c r="D372" s="26" t="s">
        <v>126</v>
      </c>
      <c r="E372" s="27" t="s">
        <v>3</v>
      </c>
      <c r="F372" s="26" t="s">
        <v>2</v>
      </c>
      <c r="G372" s="28" t="s">
        <v>129</v>
      </c>
      <c r="H372" s="29" t="s">
        <v>7</v>
      </c>
      <c r="I372" s="30">
        <f>I373</f>
        <v>3813.4</v>
      </c>
      <c r="J372" s="30">
        <f>J373</f>
        <v>3812.5</v>
      </c>
      <c r="K372" s="30"/>
      <c r="L372" s="30"/>
      <c r="M372" s="30">
        <f t="shared" si="29"/>
        <v>3813.4</v>
      </c>
      <c r="N372" s="30">
        <f t="shared" si="30"/>
        <v>3812.5</v>
      </c>
    </row>
    <row r="373" spans="1:14" x14ac:dyDescent="0.2">
      <c r="A373" s="23" t="s">
        <v>65</v>
      </c>
      <c r="B373" s="24">
        <v>94</v>
      </c>
      <c r="C373" s="25">
        <v>1401</v>
      </c>
      <c r="D373" s="26" t="s">
        <v>126</v>
      </c>
      <c r="E373" s="27" t="s">
        <v>3</v>
      </c>
      <c r="F373" s="26" t="s">
        <v>2</v>
      </c>
      <c r="G373" s="28" t="s">
        <v>129</v>
      </c>
      <c r="H373" s="29">
        <v>500</v>
      </c>
      <c r="I373" s="30">
        <f>I374</f>
        <v>3813.4</v>
      </c>
      <c r="J373" s="30">
        <f>J374</f>
        <v>3812.5</v>
      </c>
      <c r="K373" s="30"/>
      <c r="L373" s="30"/>
      <c r="M373" s="30">
        <f t="shared" si="29"/>
        <v>3813.4</v>
      </c>
      <c r="N373" s="30">
        <f t="shared" si="30"/>
        <v>3812.5</v>
      </c>
    </row>
    <row r="374" spans="1:14" x14ac:dyDescent="0.2">
      <c r="A374" s="23" t="s">
        <v>127</v>
      </c>
      <c r="B374" s="24">
        <v>94</v>
      </c>
      <c r="C374" s="25">
        <v>1401</v>
      </c>
      <c r="D374" s="26" t="s">
        <v>126</v>
      </c>
      <c r="E374" s="27" t="s">
        <v>3</v>
      </c>
      <c r="F374" s="26" t="s">
        <v>2</v>
      </c>
      <c r="G374" s="28" t="s">
        <v>129</v>
      </c>
      <c r="H374" s="29">
        <v>510</v>
      </c>
      <c r="I374" s="30">
        <v>3813.4</v>
      </c>
      <c r="J374" s="30">
        <v>3812.5</v>
      </c>
      <c r="K374" s="30"/>
      <c r="L374" s="30"/>
      <c r="M374" s="30">
        <f t="shared" si="29"/>
        <v>3813.4</v>
      </c>
      <c r="N374" s="30">
        <f t="shared" si="30"/>
        <v>3812.5</v>
      </c>
    </row>
    <row r="375" spans="1:14" ht="22.5" x14ac:dyDescent="0.2">
      <c r="A375" s="23" t="s">
        <v>128</v>
      </c>
      <c r="B375" s="24">
        <v>94</v>
      </c>
      <c r="C375" s="25">
        <v>1401</v>
      </c>
      <c r="D375" s="26" t="s">
        <v>126</v>
      </c>
      <c r="E375" s="27" t="s">
        <v>3</v>
      </c>
      <c r="F375" s="26" t="s">
        <v>2</v>
      </c>
      <c r="G375" s="28" t="s">
        <v>125</v>
      </c>
      <c r="H375" s="29" t="s">
        <v>7</v>
      </c>
      <c r="I375" s="30">
        <f>I376</f>
        <v>1192.0999999999999</v>
      </c>
      <c r="J375" s="30">
        <f>J376</f>
        <v>1192.0999999999999</v>
      </c>
      <c r="K375" s="30"/>
      <c r="L375" s="30"/>
      <c r="M375" s="30">
        <f t="shared" si="29"/>
        <v>1192.0999999999999</v>
      </c>
      <c r="N375" s="30">
        <f t="shared" si="30"/>
        <v>1192.0999999999999</v>
      </c>
    </row>
    <row r="376" spans="1:14" x14ac:dyDescent="0.2">
      <c r="A376" s="23" t="s">
        <v>65</v>
      </c>
      <c r="B376" s="24">
        <v>94</v>
      </c>
      <c r="C376" s="25">
        <v>1401</v>
      </c>
      <c r="D376" s="26" t="s">
        <v>126</v>
      </c>
      <c r="E376" s="27" t="s">
        <v>3</v>
      </c>
      <c r="F376" s="26" t="s">
        <v>2</v>
      </c>
      <c r="G376" s="28" t="s">
        <v>125</v>
      </c>
      <c r="H376" s="29">
        <v>500</v>
      </c>
      <c r="I376" s="30">
        <f>I377</f>
        <v>1192.0999999999999</v>
      </c>
      <c r="J376" s="30">
        <f>J377</f>
        <v>1192.0999999999999</v>
      </c>
      <c r="K376" s="30"/>
      <c r="L376" s="30"/>
      <c r="M376" s="30">
        <f t="shared" si="29"/>
        <v>1192.0999999999999</v>
      </c>
      <c r="N376" s="30">
        <f t="shared" si="30"/>
        <v>1192.0999999999999</v>
      </c>
    </row>
    <row r="377" spans="1:14" x14ac:dyDescent="0.2">
      <c r="A377" s="23" t="s">
        <v>127</v>
      </c>
      <c r="B377" s="24">
        <v>94</v>
      </c>
      <c r="C377" s="25">
        <v>1401</v>
      </c>
      <c r="D377" s="26" t="s">
        <v>126</v>
      </c>
      <c r="E377" s="27" t="s">
        <v>3</v>
      </c>
      <c r="F377" s="26" t="s">
        <v>2</v>
      </c>
      <c r="G377" s="28" t="s">
        <v>125</v>
      </c>
      <c r="H377" s="29">
        <v>510</v>
      </c>
      <c r="I377" s="30">
        <v>1192.0999999999999</v>
      </c>
      <c r="J377" s="30">
        <v>1192.0999999999999</v>
      </c>
      <c r="K377" s="30"/>
      <c r="L377" s="30"/>
      <c r="M377" s="30">
        <f t="shared" si="29"/>
        <v>1192.0999999999999</v>
      </c>
      <c r="N377" s="30">
        <f t="shared" si="30"/>
        <v>1192.0999999999999</v>
      </c>
    </row>
    <row r="378" spans="1:14" ht="33.75" x14ac:dyDescent="0.2">
      <c r="A378" s="36" t="s">
        <v>124</v>
      </c>
      <c r="B378" s="37">
        <v>136</v>
      </c>
      <c r="C378" s="38" t="s">
        <v>7</v>
      </c>
      <c r="D378" s="39" t="s">
        <v>7</v>
      </c>
      <c r="E378" s="40" t="s">
        <v>7</v>
      </c>
      <c r="F378" s="39" t="s">
        <v>7</v>
      </c>
      <c r="G378" s="41" t="s">
        <v>7</v>
      </c>
      <c r="H378" s="42" t="s">
        <v>7</v>
      </c>
      <c r="I378" s="43">
        <f>I379+I394+I419</f>
        <v>9768.5</v>
      </c>
      <c r="J378" s="43">
        <f>J379+J394+J419</f>
        <v>9768.5</v>
      </c>
      <c r="K378" s="43">
        <f>K379+K394+K419</f>
        <v>238.8</v>
      </c>
      <c r="L378" s="43">
        <f>L379+L394+L419</f>
        <v>238.4</v>
      </c>
      <c r="M378" s="43">
        <f t="shared" si="29"/>
        <v>10007.299999999999</v>
      </c>
      <c r="N378" s="43">
        <f t="shared" si="30"/>
        <v>10006.9</v>
      </c>
    </row>
    <row r="379" spans="1:14" x14ac:dyDescent="0.2">
      <c r="A379" s="23" t="s">
        <v>27</v>
      </c>
      <c r="B379" s="24">
        <v>136</v>
      </c>
      <c r="C379" s="25">
        <v>100</v>
      </c>
      <c r="D379" s="26" t="s">
        <v>7</v>
      </c>
      <c r="E379" s="27" t="s">
        <v>7</v>
      </c>
      <c r="F379" s="26" t="s">
        <v>7</v>
      </c>
      <c r="G379" s="28" t="s">
        <v>7</v>
      </c>
      <c r="H379" s="29" t="s">
        <v>7</v>
      </c>
      <c r="I379" s="30">
        <f>I380+I385</f>
        <v>863.4</v>
      </c>
      <c r="J379" s="30">
        <f>J380+J385</f>
        <v>863.4</v>
      </c>
      <c r="K379" s="30"/>
      <c r="L379" s="30"/>
      <c r="M379" s="30">
        <f t="shared" si="29"/>
        <v>863.4</v>
      </c>
      <c r="N379" s="30">
        <f t="shared" si="30"/>
        <v>863.4</v>
      </c>
    </row>
    <row r="380" spans="1:14" ht="33.75" x14ac:dyDescent="0.2">
      <c r="A380" s="23" t="s">
        <v>92</v>
      </c>
      <c r="B380" s="24">
        <v>136</v>
      </c>
      <c r="C380" s="25">
        <v>104</v>
      </c>
      <c r="D380" s="26" t="s">
        <v>7</v>
      </c>
      <c r="E380" s="27" t="s">
        <v>7</v>
      </c>
      <c r="F380" s="26" t="s">
        <v>7</v>
      </c>
      <c r="G380" s="28" t="s">
        <v>7</v>
      </c>
      <c r="H380" s="29" t="s">
        <v>7</v>
      </c>
      <c r="I380" s="30">
        <f t="shared" ref="I380:J383" si="36">I381</f>
        <v>25</v>
      </c>
      <c r="J380" s="30">
        <f t="shared" si="36"/>
        <v>25</v>
      </c>
      <c r="K380" s="30"/>
      <c r="L380" s="30"/>
      <c r="M380" s="30">
        <f t="shared" si="29"/>
        <v>25</v>
      </c>
      <c r="N380" s="30">
        <f t="shared" si="30"/>
        <v>25</v>
      </c>
    </row>
    <row r="381" spans="1:14" ht="56.25" x14ac:dyDescent="0.2">
      <c r="A381" s="23" t="s">
        <v>112</v>
      </c>
      <c r="B381" s="24">
        <v>136</v>
      </c>
      <c r="C381" s="25">
        <v>104</v>
      </c>
      <c r="D381" s="26" t="s">
        <v>108</v>
      </c>
      <c r="E381" s="27" t="s">
        <v>3</v>
      </c>
      <c r="F381" s="26" t="s">
        <v>2</v>
      </c>
      <c r="G381" s="28" t="s">
        <v>9</v>
      </c>
      <c r="H381" s="29" t="s">
        <v>7</v>
      </c>
      <c r="I381" s="30">
        <f t="shared" si="36"/>
        <v>25</v>
      </c>
      <c r="J381" s="30">
        <f t="shared" si="36"/>
        <v>25</v>
      </c>
      <c r="K381" s="30"/>
      <c r="L381" s="30"/>
      <c r="M381" s="30">
        <f t="shared" si="29"/>
        <v>25</v>
      </c>
      <c r="N381" s="30">
        <f t="shared" si="30"/>
        <v>25</v>
      </c>
    </row>
    <row r="382" spans="1:14" ht="22.5" x14ac:dyDescent="0.2">
      <c r="A382" s="23" t="s">
        <v>123</v>
      </c>
      <c r="B382" s="24">
        <v>136</v>
      </c>
      <c r="C382" s="25">
        <v>104</v>
      </c>
      <c r="D382" s="26" t="s">
        <v>108</v>
      </c>
      <c r="E382" s="27" t="s">
        <v>3</v>
      </c>
      <c r="F382" s="26" t="s">
        <v>2</v>
      </c>
      <c r="G382" s="28" t="s">
        <v>122</v>
      </c>
      <c r="H382" s="29" t="s">
        <v>7</v>
      </c>
      <c r="I382" s="30">
        <f t="shared" si="36"/>
        <v>25</v>
      </c>
      <c r="J382" s="30">
        <f t="shared" si="36"/>
        <v>25</v>
      </c>
      <c r="K382" s="30"/>
      <c r="L382" s="30"/>
      <c r="M382" s="30">
        <f t="shared" si="29"/>
        <v>25</v>
      </c>
      <c r="N382" s="30">
        <f t="shared" si="30"/>
        <v>25</v>
      </c>
    </row>
    <row r="383" spans="1:14" ht="22.5" x14ac:dyDescent="0.2">
      <c r="A383" s="23" t="s">
        <v>14</v>
      </c>
      <c r="B383" s="24">
        <v>136</v>
      </c>
      <c r="C383" s="25">
        <v>104</v>
      </c>
      <c r="D383" s="26" t="s">
        <v>108</v>
      </c>
      <c r="E383" s="27" t="s">
        <v>3</v>
      </c>
      <c r="F383" s="26" t="s">
        <v>2</v>
      </c>
      <c r="G383" s="28" t="s">
        <v>122</v>
      </c>
      <c r="H383" s="29">
        <v>200</v>
      </c>
      <c r="I383" s="30">
        <f t="shared" si="36"/>
        <v>25</v>
      </c>
      <c r="J383" s="30">
        <f t="shared" si="36"/>
        <v>25</v>
      </c>
      <c r="K383" s="30"/>
      <c r="L383" s="30"/>
      <c r="M383" s="30">
        <f t="shared" si="29"/>
        <v>25</v>
      </c>
      <c r="N383" s="30">
        <f t="shared" si="30"/>
        <v>25</v>
      </c>
    </row>
    <row r="384" spans="1:14" ht="22.5" x14ac:dyDescent="0.2">
      <c r="A384" s="23" t="s">
        <v>13</v>
      </c>
      <c r="B384" s="24">
        <v>136</v>
      </c>
      <c r="C384" s="25">
        <v>104</v>
      </c>
      <c r="D384" s="26" t="s">
        <v>108</v>
      </c>
      <c r="E384" s="27" t="s">
        <v>3</v>
      </c>
      <c r="F384" s="26" t="s">
        <v>2</v>
      </c>
      <c r="G384" s="28" t="s">
        <v>122</v>
      </c>
      <c r="H384" s="29">
        <v>240</v>
      </c>
      <c r="I384" s="30">
        <v>25</v>
      </c>
      <c r="J384" s="30">
        <v>25</v>
      </c>
      <c r="K384" s="30"/>
      <c r="L384" s="30"/>
      <c r="M384" s="30">
        <f t="shared" si="29"/>
        <v>25</v>
      </c>
      <c r="N384" s="30">
        <f t="shared" si="30"/>
        <v>25</v>
      </c>
    </row>
    <row r="385" spans="1:14" x14ac:dyDescent="0.2">
      <c r="A385" s="23" t="s">
        <v>86</v>
      </c>
      <c r="B385" s="24">
        <v>136</v>
      </c>
      <c r="C385" s="25">
        <v>113</v>
      </c>
      <c r="D385" s="26" t="s">
        <v>7</v>
      </c>
      <c r="E385" s="27" t="s">
        <v>7</v>
      </c>
      <c r="F385" s="26" t="s">
        <v>7</v>
      </c>
      <c r="G385" s="28" t="s">
        <v>7</v>
      </c>
      <c r="H385" s="29" t="s">
        <v>7</v>
      </c>
      <c r="I385" s="30">
        <f>I386+I390</f>
        <v>838.4</v>
      </c>
      <c r="J385" s="30">
        <f>J386+J390</f>
        <v>838.4</v>
      </c>
      <c r="K385" s="30"/>
      <c r="L385" s="30"/>
      <c r="M385" s="30">
        <f t="shared" si="29"/>
        <v>838.4</v>
      </c>
      <c r="N385" s="30">
        <f t="shared" si="30"/>
        <v>838.4</v>
      </c>
    </row>
    <row r="386" spans="1:14" ht="56.25" x14ac:dyDescent="0.2">
      <c r="A386" s="23" t="s">
        <v>301</v>
      </c>
      <c r="B386" s="24">
        <v>136</v>
      </c>
      <c r="C386" s="25">
        <v>113</v>
      </c>
      <c r="D386" s="26" t="s">
        <v>108</v>
      </c>
      <c r="E386" s="27" t="s">
        <v>3</v>
      </c>
      <c r="F386" s="26" t="s">
        <v>2</v>
      </c>
      <c r="G386" s="28" t="s">
        <v>9</v>
      </c>
      <c r="H386" s="29" t="s">
        <v>7</v>
      </c>
      <c r="I386" s="30">
        <f t="shared" ref="I386:J388" si="37">I387</f>
        <v>608</v>
      </c>
      <c r="J386" s="30">
        <f t="shared" si="37"/>
        <v>608</v>
      </c>
      <c r="K386" s="30"/>
      <c r="L386" s="30"/>
      <c r="M386" s="30">
        <f t="shared" si="29"/>
        <v>608</v>
      </c>
      <c r="N386" s="30">
        <f t="shared" si="30"/>
        <v>608</v>
      </c>
    </row>
    <row r="387" spans="1:14" ht="33.75" x14ac:dyDescent="0.2">
      <c r="A387" s="23" t="s">
        <v>121</v>
      </c>
      <c r="B387" s="24">
        <v>136</v>
      </c>
      <c r="C387" s="25">
        <v>113</v>
      </c>
      <c r="D387" s="26" t="s">
        <v>108</v>
      </c>
      <c r="E387" s="27" t="s">
        <v>3</v>
      </c>
      <c r="F387" s="26" t="s">
        <v>2</v>
      </c>
      <c r="G387" s="28" t="s">
        <v>120</v>
      </c>
      <c r="H387" s="29" t="s">
        <v>7</v>
      </c>
      <c r="I387" s="30">
        <f t="shared" si="37"/>
        <v>608</v>
      </c>
      <c r="J387" s="30">
        <f t="shared" si="37"/>
        <v>608</v>
      </c>
      <c r="K387" s="30"/>
      <c r="L387" s="30"/>
      <c r="M387" s="30">
        <f t="shared" si="29"/>
        <v>608</v>
      </c>
      <c r="N387" s="30">
        <f t="shared" si="30"/>
        <v>608</v>
      </c>
    </row>
    <row r="388" spans="1:14" x14ac:dyDescent="0.2">
      <c r="A388" s="23" t="s">
        <v>71</v>
      </c>
      <c r="B388" s="24">
        <v>136</v>
      </c>
      <c r="C388" s="25">
        <v>113</v>
      </c>
      <c r="D388" s="26" t="s">
        <v>108</v>
      </c>
      <c r="E388" s="27" t="s">
        <v>3</v>
      </c>
      <c r="F388" s="26" t="s">
        <v>2</v>
      </c>
      <c r="G388" s="28" t="s">
        <v>120</v>
      </c>
      <c r="H388" s="29">
        <v>800</v>
      </c>
      <c r="I388" s="30">
        <f t="shared" si="37"/>
        <v>608</v>
      </c>
      <c r="J388" s="30">
        <f t="shared" si="37"/>
        <v>608</v>
      </c>
      <c r="K388" s="30"/>
      <c r="L388" s="30"/>
      <c r="M388" s="30">
        <f t="shared" si="29"/>
        <v>608</v>
      </c>
      <c r="N388" s="30">
        <f t="shared" si="30"/>
        <v>608</v>
      </c>
    </row>
    <row r="389" spans="1:14" ht="33.75" x14ac:dyDescent="0.2">
      <c r="A389" s="23" t="s">
        <v>109</v>
      </c>
      <c r="B389" s="24">
        <v>136</v>
      </c>
      <c r="C389" s="25">
        <v>113</v>
      </c>
      <c r="D389" s="26" t="s">
        <v>108</v>
      </c>
      <c r="E389" s="27" t="s">
        <v>3</v>
      </c>
      <c r="F389" s="26" t="s">
        <v>2</v>
      </c>
      <c r="G389" s="28" t="s">
        <v>120</v>
      </c>
      <c r="H389" s="29">
        <v>810</v>
      </c>
      <c r="I389" s="30">
        <v>608</v>
      </c>
      <c r="J389" s="30">
        <v>608</v>
      </c>
      <c r="K389" s="30"/>
      <c r="L389" s="30"/>
      <c r="M389" s="30">
        <f t="shared" si="29"/>
        <v>608</v>
      </c>
      <c r="N389" s="30">
        <f t="shared" si="30"/>
        <v>608</v>
      </c>
    </row>
    <row r="390" spans="1:14" ht="45" x14ac:dyDescent="0.2">
      <c r="A390" s="23" t="s">
        <v>300</v>
      </c>
      <c r="B390" s="24">
        <v>136</v>
      </c>
      <c r="C390" s="25">
        <v>113</v>
      </c>
      <c r="D390" s="26" t="s">
        <v>34</v>
      </c>
      <c r="E390" s="27" t="s">
        <v>3</v>
      </c>
      <c r="F390" s="26" t="s">
        <v>2</v>
      </c>
      <c r="G390" s="28" t="s">
        <v>9</v>
      </c>
      <c r="H390" s="29" t="s">
        <v>7</v>
      </c>
      <c r="I390" s="30">
        <f t="shared" ref="I390:J392" si="38">I391</f>
        <v>230.4</v>
      </c>
      <c r="J390" s="30">
        <f t="shared" si="38"/>
        <v>230.4</v>
      </c>
      <c r="K390" s="30"/>
      <c r="L390" s="30"/>
      <c r="M390" s="30">
        <f t="shared" si="29"/>
        <v>230.4</v>
      </c>
      <c r="N390" s="30">
        <f t="shared" si="30"/>
        <v>230.4</v>
      </c>
    </row>
    <row r="391" spans="1:14" ht="22.5" x14ac:dyDescent="0.2">
      <c r="A391" s="23" t="s">
        <v>81</v>
      </c>
      <c r="B391" s="24">
        <v>136</v>
      </c>
      <c r="C391" s="25">
        <v>113</v>
      </c>
      <c r="D391" s="26" t="s">
        <v>34</v>
      </c>
      <c r="E391" s="27" t="s">
        <v>3</v>
      </c>
      <c r="F391" s="26" t="s">
        <v>2</v>
      </c>
      <c r="G391" s="28" t="s">
        <v>80</v>
      </c>
      <c r="H391" s="29" t="s">
        <v>7</v>
      </c>
      <c r="I391" s="30">
        <f t="shared" si="38"/>
        <v>230.4</v>
      </c>
      <c r="J391" s="30">
        <f t="shared" si="38"/>
        <v>230.4</v>
      </c>
      <c r="K391" s="30"/>
      <c r="L391" s="30"/>
      <c r="M391" s="30">
        <f t="shared" si="29"/>
        <v>230.4</v>
      </c>
      <c r="N391" s="30">
        <f t="shared" si="30"/>
        <v>230.4</v>
      </c>
    </row>
    <row r="392" spans="1:14" ht="22.5" x14ac:dyDescent="0.2">
      <c r="A392" s="23" t="s">
        <v>14</v>
      </c>
      <c r="B392" s="24">
        <v>136</v>
      </c>
      <c r="C392" s="25">
        <v>113</v>
      </c>
      <c r="D392" s="26" t="s">
        <v>34</v>
      </c>
      <c r="E392" s="27" t="s">
        <v>3</v>
      </c>
      <c r="F392" s="26" t="s">
        <v>2</v>
      </c>
      <c r="G392" s="28" t="s">
        <v>80</v>
      </c>
      <c r="H392" s="29">
        <v>200</v>
      </c>
      <c r="I392" s="30">
        <f t="shared" si="38"/>
        <v>230.4</v>
      </c>
      <c r="J392" s="30">
        <f t="shared" si="38"/>
        <v>230.4</v>
      </c>
      <c r="K392" s="30"/>
      <c r="L392" s="30"/>
      <c r="M392" s="30">
        <f t="shared" si="29"/>
        <v>230.4</v>
      </c>
      <c r="N392" s="30">
        <f t="shared" si="30"/>
        <v>230.4</v>
      </c>
    </row>
    <row r="393" spans="1:14" ht="22.5" x14ac:dyDescent="0.2">
      <c r="A393" s="23" t="s">
        <v>13</v>
      </c>
      <c r="B393" s="24">
        <v>136</v>
      </c>
      <c r="C393" s="25">
        <v>113</v>
      </c>
      <c r="D393" s="26" t="s">
        <v>34</v>
      </c>
      <c r="E393" s="27" t="s">
        <v>3</v>
      </c>
      <c r="F393" s="26" t="s">
        <v>2</v>
      </c>
      <c r="G393" s="28" t="s">
        <v>80</v>
      </c>
      <c r="H393" s="29">
        <v>240</v>
      </c>
      <c r="I393" s="30">
        <v>230.4</v>
      </c>
      <c r="J393" s="30">
        <v>230.4</v>
      </c>
      <c r="K393" s="30"/>
      <c r="L393" s="30"/>
      <c r="M393" s="30">
        <f t="shared" si="29"/>
        <v>230.4</v>
      </c>
      <c r="N393" s="30">
        <f t="shared" si="30"/>
        <v>230.4</v>
      </c>
    </row>
    <row r="394" spans="1:14" x14ac:dyDescent="0.2">
      <c r="A394" s="23" t="s">
        <v>119</v>
      </c>
      <c r="B394" s="24">
        <v>136</v>
      </c>
      <c r="C394" s="25">
        <v>400</v>
      </c>
      <c r="D394" s="26" t="s">
        <v>7</v>
      </c>
      <c r="E394" s="27" t="s">
        <v>7</v>
      </c>
      <c r="F394" s="26" t="s">
        <v>7</v>
      </c>
      <c r="G394" s="28" t="s">
        <v>7</v>
      </c>
      <c r="H394" s="29" t="s">
        <v>7</v>
      </c>
      <c r="I394" s="30">
        <f>I395+I403</f>
        <v>8281.1</v>
      </c>
      <c r="J394" s="30">
        <f>J395+J403</f>
        <v>8281.1</v>
      </c>
      <c r="K394" s="30">
        <f>K395+K403</f>
        <v>238.8</v>
      </c>
      <c r="L394" s="30">
        <f>L395+L403</f>
        <v>238.4</v>
      </c>
      <c r="M394" s="30">
        <f t="shared" si="29"/>
        <v>8519.9</v>
      </c>
      <c r="N394" s="30">
        <f t="shared" si="30"/>
        <v>8519.5</v>
      </c>
    </row>
    <row r="395" spans="1:14" x14ac:dyDescent="0.2">
      <c r="A395" s="23" t="s">
        <v>118</v>
      </c>
      <c r="B395" s="24">
        <v>136</v>
      </c>
      <c r="C395" s="25">
        <v>405</v>
      </c>
      <c r="D395" s="26" t="s">
        <v>7</v>
      </c>
      <c r="E395" s="27" t="s">
        <v>7</v>
      </c>
      <c r="F395" s="26" t="s">
        <v>7</v>
      </c>
      <c r="G395" s="28" t="s">
        <v>7</v>
      </c>
      <c r="H395" s="29" t="s">
        <v>7</v>
      </c>
      <c r="I395" s="30">
        <f>I396</f>
        <v>328.7</v>
      </c>
      <c r="J395" s="30">
        <f>J396</f>
        <v>328.7</v>
      </c>
      <c r="K395" s="30"/>
      <c r="L395" s="30"/>
      <c r="M395" s="30">
        <f t="shared" si="29"/>
        <v>328.7</v>
      </c>
      <c r="N395" s="30">
        <f t="shared" si="30"/>
        <v>328.7</v>
      </c>
    </row>
    <row r="396" spans="1:14" ht="56.25" x14ac:dyDescent="0.2">
      <c r="A396" s="23" t="s">
        <v>301</v>
      </c>
      <c r="B396" s="24">
        <v>136</v>
      </c>
      <c r="C396" s="25">
        <v>405</v>
      </c>
      <c r="D396" s="26" t="s">
        <v>108</v>
      </c>
      <c r="E396" s="27" t="s">
        <v>3</v>
      </c>
      <c r="F396" s="26" t="s">
        <v>2</v>
      </c>
      <c r="G396" s="28" t="s">
        <v>9</v>
      </c>
      <c r="H396" s="29" t="s">
        <v>7</v>
      </c>
      <c r="I396" s="30">
        <f>I397+I400</f>
        <v>328.7</v>
      </c>
      <c r="J396" s="30">
        <f>J397+J400</f>
        <v>328.7</v>
      </c>
      <c r="K396" s="30"/>
      <c r="L396" s="30"/>
      <c r="M396" s="30">
        <f t="shared" si="29"/>
        <v>328.7</v>
      </c>
      <c r="N396" s="30">
        <f t="shared" si="30"/>
        <v>328.7</v>
      </c>
    </row>
    <row r="397" spans="1:14" ht="22.5" x14ac:dyDescent="0.2">
      <c r="A397" s="23" t="s">
        <v>117</v>
      </c>
      <c r="B397" s="24">
        <v>136</v>
      </c>
      <c r="C397" s="25">
        <v>405</v>
      </c>
      <c r="D397" s="26" t="s">
        <v>108</v>
      </c>
      <c r="E397" s="27" t="s">
        <v>3</v>
      </c>
      <c r="F397" s="26" t="s">
        <v>2</v>
      </c>
      <c r="G397" s="28" t="s">
        <v>116</v>
      </c>
      <c r="H397" s="29" t="s">
        <v>7</v>
      </c>
      <c r="I397" s="30">
        <f>I398</f>
        <v>313</v>
      </c>
      <c r="J397" s="30">
        <f>J398</f>
        <v>313</v>
      </c>
      <c r="K397" s="30"/>
      <c r="L397" s="30"/>
      <c r="M397" s="30">
        <f t="shared" si="29"/>
        <v>313</v>
      </c>
      <c r="N397" s="30">
        <f t="shared" si="30"/>
        <v>313</v>
      </c>
    </row>
    <row r="398" spans="1:14" x14ac:dyDescent="0.2">
      <c r="A398" s="23" t="s">
        <v>71</v>
      </c>
      <c r="B398" s="24">
        <v>136</v>
      </c>
      <c r="C398" s="25">
        <v>405</v>
      </c>
      <c r="D398" s="26" t="s">
        <v>108</v>
      </c>
      <c r="E398" s="27" t="s">
        <v>3</v>
      </c>
      <c r="F398" s="26" t="s">
        <v>2</v>
      </c>
      <c r="G398" s="28" t="s">
        <v>116</v>
      </c>
      <c r="H398" s="29">
        <v>800</v>
      </c>
      <c r="I398" s="30">
        <f>I399</f>
        <v>313</v>
      </c>
      <c r="J398" s="30">
        <f>J399</f>
        <v>313</v>
      </c>
      <c r="K398" s="30"/>
      <c r="L398" s="30"/>
      <c r="M398" s="30">
        <f t="shared" si="29"/>
        <v>313</v>
      </c>
      <c r="N398" s="30">
        <f t="shared" si="30"/>
        <v>313</v>
      </c>
    </row>
    <row r="399" spans="1:14" ht="33.75" x14ac:dyDescent="0.2">
      <c r="A399" s="23" t="s">
        <v>109</v>
      </c>
      <c r="B399" s="24">
        <v>136</v>
      </c>
      <c r="C399" s="25">
        <v>405</v>
      </c>
      <c r="D399" s="26" t="s">
        <v>108</v>
      </c>
      <c r="E399" s="27" t="s">
        <v>3</v>
      </c>
      <c r="F399" s="26" t="s">
        <v>2</v>
      </c>
      <c r="G399" s="28" t="s">
        <v>116</v>
      </c>
      <c r="H399" s="29">
        <v>810</v>
      </c>
      <c r="I399" s="30">
        <v>313</v>
      </c>
      <c r="J399" s="30">
        <v>313</v>
      </c>
      <c r="K399" s="30"/>
      <c r="L399" s="30"/>
      <c r="M399" s="30">
        <f t="shared" si="29"/>
        <v>313</v>
      </c>
      <c r="N399" s="30">
        <f t="shared" si="30"/>
        <v>313</v>
      </c>
    </row>
    <row r="400" spans="1:14" x14ac:dyDescent="0.2">
      <c r="A400" s="23" t="s">
        <v>115</v>
      </c>
      <c r="B400" s="24">
        <v>136</v>
      </c>
      <c r="C400" s="25">
        <v>405</v>
      </c>
      <c r="D400" s="26" t="s">
        <v>108</v>
      </c>
      <c r="E400" s="27" t="s">
        <v>3</v>
      </c>
      <c r="F400" s="26" t="s">
        <v>2</v>
      </c>
      <c r="G400" s="28" t="s">
        <v>114</v>
      </c>
      <c r="H400" s="29" t="s">
        <v>7</v>
      </c>
      <c r="I400" s="30">
        <f>I401</f>
        <v>15.7</v>
      </c>
      <c r="J400" s="30">
        <f>J401</f>
        <v>15.7</v>
      </c>
      <c r="K400" s="30"/>
      <c r="L400" s="30"/>
      <c r="M400" s="30">
        <f t="shared" si="29"/>
        <v>15.7</v>
      </c>
      <c r="N400" s="30">
        <f t="shared" si="30"/>
        <v>15.7</v>
      </c>
    </row>
    <row r="401" spans="1:14" ht="22.5" x14ac:dyDescent="0.2">
      <c r="A401" s="23" t="s">
        <v>14</v>
      </c>
      <c r="B401" s="24">
        <v>136</v>
      </c>
      <c r="C401" s="25">
        <v>405</v>
      </c>
      <c r="D401" s="26" t="s">
        <v>108</v>
      </c>
      <c r="E401" s="27" t="s">
        <v>3</v>
      </c>
      <c r="F401" s="26" t="s">
        <v>2</v>
      </c>
      <c r="G401" s="28" t="s">
        <v>114</v>
      </c>
      <c r="H401" s="29">
        <v>200</v>
      </c>
      <c r="I401" s="30">
        <f>I402</f>
        <v>15.7</v>
      </c>
      <c r="J401" s="30">
        <f>J402</f>
        <v>15.7</v>
      </c>
      <c r="K401" s="30"/>
      <c r="L401" s="30"/>
      <c r="M401" s="30">
        <f t="shared" si="29"/>
        <v>15.7</v>
      </c>
      <c r="N401" s="30">
        <f t="shared" si="30"/>
        <v>15.7</v>
      </c>
    </row>
    <row r="402" spans="1:14" ht="22.5" x14ac:dyDescent="0.2">
      <c r="A402" s="23" t="s">
        <v>13</v>
      </c>
      <c r="B402" s="24">
        <v>136</v>
      </c>
      <c r="C402" s="25">
        <v>405</v>
      </c>
      <c r="D402" s="26" t="s">
        <v>108</v>
      </c>
      <c r="E402" s="27" t="s">
        <v>3</v>
      </c>
      <c r="F402" s="26" t="s">
        <v>2</v>
      </c>
      <c r="G402" s="28" t="s">
        <v>114</v>
      </c>
      <c r="H402" s="29">
        <v>240</v>
      </c>
      <c r="I402" s="30">
        <v>15.7</v>
      </c>
      <c r="J402" s="30">
        <v>15.7</v>
      </c>
      <c r="K402" s="30"/>
      <c r="L402" s="30"/>
      <c r="M402" s="30">
        <f t="shared" si="29"/>
        <v>15.7</v>
      </c>
      <c r="N402" s="30">
        <f t="shared" si="30"/>
        <v>15.7</v>
      </c>
    </row>
    <row r="403" spans="1:14" x14ac:dyDescent="0.2">
      <c r="A403" s="23" t="s">
        <v>113</v>
      </c>
      <c r="B403" s="24">
        <v>136</v>
      </c>
      <c r="C403" s="25">
        <v>412</v>
      </c>
      <c r="D403" s="26" t="s">
        <v>7</v>
      </c>
      <c r="E403" s="27" t="s">
        <v>7</v>
      </c>
      <c r="F403" s="26" t="s">
        <v>7</v>
      </c>
      <c r="G403" s="28" t="s">
        <v>7</v>
      </c>
      <c r="H403" s="29" t="s">
        <v>7</v>
      </c>
      <c r="I403" s="30">
        <f>I404</f>
        <v>7952.4</v>
      </c>
      <c r="J403" s="30">
        <f>J404</f>
        <v>7952.4</v>
      </c>
      <c r="K403" s="30">
        <f>K404</f>
        <v>238.8</v>
      </c>
      <c r="L403" s="30">
        <f>L404</f>
        <v>238.4</v>
      </c>
      <c r="M403" s="30">
        <f t="shared" ref="M403:M469" si="39">I403+K403</f>
        <v>8191.2</v>
      </c>
      <c r="N403" s="30">
        <f t="shared" ref="N403:N469" si="40">J403+L403</f>
        <v>8190.7999999999993</v>
      </c>
    </row>
    <row r="404" spans="1:14" ht="56.25" x14ac:dyDescent="0.2">
      <c r="A404" s="23" t="s">
        <v>301</v>
      </c>
      <c r="B404" s="24">
        <v>136</v>
      </c>
      <c r="C404" s="25">
        <v>412</v>
      </c>
      <c r="D404" s="26" t="s">
        <v>108</v>
      </c>
      <c r="E404" s="27" t="s">
        <v>3</v>
      </c>
      <c r="F404" s="26" t="s">
        <v>2</v>
      </c>
      <c r="G404" s="28" t="s">
        <v>9</v>
      </c>
      <c r="H404" s="29" t="s">
        <v>7</v>
      </c>
      <c r="I404" s="30">
        <f>I408+I413+I416</f>
        <v>7952.4</v>
      </c>
      <c r="J404" s="30">
        <f>J408+J413+J416</f>
        <v>7952.4</v>
      </c>
      <c r="K404" s="30">
        <f t="shared" ref="K404:L406" si="41">K405</f>
        <v>238.8</v>
      </c>
      <c r="L404" s="30">
        <f t="shared" si="41"/>
        <v>238.4</v>
      </c>
      <c r="M404" s="30">
        <f t="shared" si="39"/>
        <v>8191.2</v>
      </c>
      <c r="N404" s="30">
        <f t="shared" si="40"/>
        <v>8190.7999999999993</v>
      </c>
    </row>
    <row r="405" spans="1:14" ht="22.5" x14ac:dyDescent="0.2">
      <c r="A405" s="1" t="s">
        <v>329</v>
      </c>
      <c r="B405" s="31">
        <v>136</v>
      </c>
      <c r="C405" s="25">
        <v>412</v>
      </c>
      <c r="D405" s="32">
        <v>1</v>
      </c>
      <c r="E405" s="33">
        <v>0</v>
      </c>
      <c r="F405" s="32">
        <v>0</v>
      </c>
      <c r="G405" s="34">
        <v>78270</v>
      </c>
      <c r="H405" s="45"/>
      <c r="I405" s="30"/>
      <c r="J405" s="30"/>
      <c r="K405" s="30">
        <f t="shared" si="41"/>
        <v>238.8</v>
      </c>
      <c r="L405" s="30">
        <f t="shared" si="41"/>
        <v>238.4</v>
      </c>
      <c r="M405" s="30">
        <f t="shared" ref="M405:N407" si="42">K405</f>
        <v>238.8</v>
      </c>
      <c r="N405" s="30">
        <f t="shared" si="42"/>
        <v>238.4</v>
      </c>
    </row>
    <row r="406" spans="1:14" x14ac:dyDescent="0.2">
      <c r="A406" s="23" t="s">
        <v>71</v>
      </c>
      <c r="B406" s="31">
        <v>136</v>
      </c>
      <c r="C406" s="25">
        <v>412</v>
      </c>
      <c r="D406" s="32">
        <v>1</v>
      </c>
      <c r="E406" s="33">
        <v>0</v>
      </c>
      <c r="F406" s="32">
        <v>0</v>
      </c>
      <c r="G406" s="34">
        <v>78270</v>
      </c>
      <c r="H406" s="45">
        <v>800</v>
      </c>
      <c r="I406" s="30"/>
      <c r="J406" s="30"/>
      <c r="K406" s="30">
        <f t="shared" si="41"/>
        <v>238.8</v>
      </c>
      <c r="L406" s="30">
        <f t="shared" si="41"/>
        <v>238.4</v>
      </c>
      <c r="M406" s="30">
        <f t="shared" si="42"/>
        <v>238.8</v>
      </c>
      <c r="N406" s="30">
        <f t="shared" si="42"/>
        <v>238.4</v>
      </c>
    </row>
    <row r="407" spans="1:14" ht="33.75" x14ac:dyDescent="0.2">
      <c r="A407" s="23" t="s">
        <v>109</v>
      </c>
      <c r="B407" s="31">
        <v>136</v>
      </c>
      <c r="C407" s="25">
        <v>412</v>
      </c>
      <c r="D407" s="32">
        <v>1</v>
      </c>
      <c r="E407" s="33">
        <v>0</v>
      </c>
      <c r="F407" s="32">
        <v>0</v>
      </c>
      <c r="G407" s="34">
        <v>78270</v>
      </c>
      <c r="H407" s="45">
        <v>810</v>
      </c>
      <c r="I407" s="30"/>
      <c r="J407" s="30"/>
      <c r="K407" s="30">
        <v>238.8</v>
      </c>
      <c r="L407" s="30">
        <v>238.4</v>
      </c>
      <c r="M407" s="30">
        <f t="shared" si="42"/>
        <v>238.8</v>
      </c>
      <c r="N407" s="30">
        <f t="shared" si="42"/>
        <v>238.4</v>
      </c>
    </row>
    <row r="408" spans="1:14" ht="22.5" x14ac:dyDescent="0.2">
      <c r="A408" s="23" t="s">
        <v>15</v>
      </c>
      <c r="B408" s="24">
        <v>136</v>
      </c>
      <c r="C408" s="25">
        <v>412</v>
      </c>
      <c r="D408" s="26" t="s">
        <v>108</v>
      </c>
      <c r="E408" s="27" t="s">
        <v>3</v>
      </c>
      <c r="F408" s="26" t="s">
        <v>2</v>
      </c>
      <c r="G408" s="28" t="s">
        <v>11</v>
      </c>
      <c r="H408" s="29" t="s">
        <v>7</v>
      </c>
      <c r="I408" s="30">
        <f>I409+I411</f>
        <v>7776</v>
      </c>
      <c r="J408" s="30">
        <f>J409+J411</f>
        <v>7776</v>
      </c>
      <c r="K408" s="30"/>
      <c r="L408" s="30"/>
      <c r="M408" s="30">
        <f t="shared" si="39"/>
        <v>7776</v>
      </c>
      <c r="N408" s="30">
        <f t="shared" si="40"/>
        <v>7776</v>
      </c>
    </row>
    <row r="409" spans="1:14" ht="45" x14ac:dyDescent="0.2">
      <c r="A409" s="23" t="s">
        <v>6</v>
      </c>
      <c r="B409" s="24">
        <v>136</v>
      </c>
      <c r="C409" s="25">
        <v>412</v>
      </c>
      <c r="D409" s="26" t="s">
        <v>108</v>
      </c>
      <c r="E409" s="27" t="s">
        <v>3</v>
      </c>
      <c r="F409" s="26" t="s">
        <v>2</v>
      </c>
      <c r="G409" s="28" t="s">
        <v>11</v>
      </c>
      <c r="H409" s="29">
        <v>100</v>
      </c>
      <c r="I409" s="30">
        <f>I410</f>
        <v>7305.9</v>
      </c>
      <c r="J409" s="30">
        <f>J410</f>
        <v>7305.9</v>
      </c>
      <c r="K409" s="30"/>
      <c r="L409" s="30"/>
      <c r="M409" s="30">
        <f t="shared" si="39"/>
        <v>7305.9</v>
      </c>
      <c r="N409" s="30">
        <f t="shared" si="40"/>
        <v>7305.9</v>
      </c>
    </row>
    <row r="410" spans="1:14" ht="22.5" x14ac:dyDescent="0.2">
      <c r="A410" s="23" t="s">
        <v>5</v>
      </c>
      <c r="B410" s="24">
        <v>136</v>
      </c>
      <c r="C410" s="25">
        <v>412</v>
      </c>
      <c r="D410" s="26" t="s">
        <v>108</v>
      </c>
      <c r="E410" s="27" t="s">
        <v>3</v>
      </c>
      <c r="F410" s="26" t="s">
        <v>2</v>
      </c>
      <c r="G410" s="28" t="s">
        <v>11</v>
      </c>
      <c r="H410" s="29">
        <v>120</v>
      </c>
      <c r="I410" s="30">
        <v>7305.9</v>
      </c>
      <c r="J410" s="30">
        <v>7305.9</v>
      </c>
      <c r="K410" s="30"/>
      <c r="L410" s="30"/>
      <c r="M410" s="30">
        <f t="shared" si="39"/>
        <v>7305.9</v>
      </c>
      <c r="N410" s="30">
        <f t="shared" si="40"/>
        <v>7305.9</v>
      </c>
    </row>
    <row r="411" spans="1:14" ht="22.5" x14ac:dyDescent="0.2">
      <c r="A411" s="23" t="s">
        <v>14</v>
      </c>
      <c r="B411" s="24">
        <v>136</v>
      </c>
      <c r="C411" s="25">
        <v>412</v>
      </c>
      <c r="D411" s="26" t="s">
        <v>108</v>
      </c>
      <c r="E411" s="27" t="s">
        <v>3</v>
      </c>
      <c r="F411" s="26" t="s">
        <v>2</v>
      </c>
      <c r="G411" s="28" t="s">
        <v>11</v>
      </c>
      <c r="H411" s="29">
        <v>200</v>
      </c>
      <c r="I411" s="30">
        <f>I412</f>
        <v>470.1</v>
      </c>
      <c r="J411" s="30">
        <f>J412</f>
        <v>470.1</v>
      </c>
      <c r="K411" s="30"/>
      <c r="L411" s="30"/>
      <c r="M411" s="30">
        <f t="shared" si="39"/>
        <v>470.1</v>
      </c>
      <c r="N411" s="30">
        <f t="shared" si="40"/>
        <v>470.1</v>
      </c>
    </row>
    <row r="412" spans="1:14" ht="22.5" x14ac:dyDescent="0.2">
      <c r="A412" s="23" t="s">
        <v>13</v>
      </c>
      <c r="B412" s="24">
        <v>136</v>
      </c>
      <c r="C412" s="25">
        <v>412</v>
      </c>
      <c r="D412" s="26" t="s">
        <v>108</v>
      </c>
      <c r="E412" s="27" t="s">
        <v>3</v>
      </c>
      <c r="F412" s="26" t="s">
        <v>2</v>
      </c>
      <c r="G412" s="28" t="s">
        <v>11</v>
      </c>
      <c r="H412" s="29">
        <v>240</v>
      </c>
      <c r="I412" s="30">
        <f>437.1+33</f>
        <v>470.1</v>
      </c>
      <c r="J412" s="30">
        <f>437.1+33</f>
        <v>470.1</v>
      </c>
      <c r="K412" s="30"/>
      <c r="L412" s="30"/>
      <c r="M412" s="30">
        <f t="shared" si="39"/>
        <v>470.1</v>
      </c>
      <c r="N412" s="30">
        <f t="shared" si="40"/>
        <v>470.1</v>
      </c>
    </row>
    <row r="413" spans="1:14" ht="22.5" x14ac:dyDescent="0.2">
      <c r="A413" s="23" t="s">
        <v>111</v>
      </c>
      <c r="B413" s="24">
        <v>136</v>
      </c>
      <c r="C413" s="25">
        <v>412</v>
      </c>
      <c r="D413" s="26" t="s">
        <v>108</v>
      </c>
      <c r="E413" s="27" t="s">
        <v>3</v>
      </c>
      <c r="F413" s="26" t="s">
        <v>2</v>
      </c>
      <c r="G413" s="28" t="s">
        <v>110</v>
      </c>
      <c r="H413" s="29" t="s">
        <v>7</v>
      </c>
      <c r="I413" s="30">
        <f>I414</f>
        <v>10.9</v>
      </c>
      <c r="J413" s="30">
        <f>J414</f>
        <v>10.9</v>
      </c>
      <c r="K413" s="30"/>
      <c r="L413" s="30"/>
      <c r="M413" s="30">
        <f t="shared" si="39"/>
        <v>10.9</v>
      </c>
      <c r="N413" s="30">
        <f t="shared" si="40"/>
        <v>10.9</v>
      </c>
    </row>
    <row r="414" spans="1:14" x14ac:dyDescent="0.2">
      <c r="A414" s="23" t="s">
        <v>71</v>
      </c>
      <c r="B414" s="24">
        <v>136</v>
      </c>
      <c r="C414" s="25">
        <v>412</v>
      </c>
      <c r="D414" s="26" t="s">
        <v>108</v>
      </c>
      <c r="E414" s="27" t="s">
        <v>3</v>
      </c>
      <c r="F414" s="26" t="s">
        <v>2</v>
      </c>
      <c r="G414" s="28" t="s">
        <v>110</v>
      </c>
      <c r="H414" s="29">
        <v>800</v>
      </c>
      <c r="I414" s="30">
        <f>I415</f>
        <v>10.9</v>
      </c>
      <c r="J414" s="30">
        <f>J415</f>
        <v>10.9</v>
      </c>
      <c r="K414" s="30"/>
      <c r="L414" s="30"/>
      <c r="M414" s="30">
        <f t="shared" si="39"/>
        <v>10.9</v>
      </c>
      <c r="N414" s="30">
        <f t="shared" si="40"/>
        <v>10.9</v>
      </c>
    </row>
    <row r="415" spans="1:14" ht="33.75" x14ac:dyDescent="0.2">
      <c r="A415" s="23" t="s">
        <v>109</v>
      </c>
      <c r="B415" s="24">
        <v>136</v>
      </c>
      <c r="C415" s="25">
        <v>412</v>
      </c>
      <c r="D415" s="26" t="s">
        <v>108</v>
      </c>
      <c r="E415" s="27" t="s">
        <v>3</v>
      </c>
      <c r="F415" s="26" t="s">
        <v>2</v>
      </c>
      <c r="G415" s="28">
        <v>82320</v>
      </c>
      <c r="H415" s="29">
        <v>810</v>
      </c>
      <c r="I415" s="30">
        <v>10.9</v>
      </c>
      <c r="J415" s="30">
        <v>10.9</v>
      </c>
      <c r="K415" s="30"/>
      <c r="L415" s="30"/>
      <c r="M415" s="30">
        <f t="shared" si="39"/>
        <v>10.9</v>
      </c>
      <c r="N415" s="30">
        <f t="shared" si="40"/>
        <v>10.9</v>
      </c>
    </row>
    <row r="416" spans="1:14" ht="33.75" x14ac:dyDescent="0.2">
      <c r="A416" s="23" t="s">
        <v>262</v>
      </c>
      <c r="B416" s="24">
        <v>136</v>
      </c>
      <c r="C416" s="25">
        <v>412</v>
      </c>
      <c r="D416" s="26" t="s">
        <v>108</v>
      </c>
      <c r="E416" s="27" t="s">
        <v>3</v>
      </c>
      <c r="F416" s="26" t="s">
        <v>2</v>
      </c>
      <c r="G416" s="28">
        <v>82330</v>
      </c>
      <c r="H416" s="29" t="s">
        <v>7</v>
      </c>
      <c r="I416" s="30">
        <f>I417</f>
        <v>165.5</v>
      </c>
      <c r="J416" s="30">
        <f>J417</f>
        <v>165.5</v>
      </c>
      <c r="K416" s="30"/>
      <c r="L416" s="30"/>
      <c r="M416" s="30">
        <f t="shared" si="39"/>
        <v>165.5</v>
      </c>
      <c r="N416" s="30">
        <f t="shared" si="40"/>
        <v>165.5</v>
      </c>
    </row>
    <row r="417" spans="1:14" x14ac:dyDescent="0.2">
      <c r="A417" s="23" t="s">
        <v>71</v>
      </c>
      <c r="B417" s="24">
        <v>136</v>
      </c>
      <c r="C417" s="25">
        <v>412</v>
      </c>
      <c r="D417" s="26" t="s">
        <v>108</v>
      </c>
      <c r="E417" s="27" t="s">
        <v>3</v>
      </c>
      <c r="F417" s="26" t="s">
        <v>2</v>
      </c>
      <c r="G417" s="28">
        <v>82330</v>
      </c>
      <c r="H417" s="29">
        <v>800</v>
      </c>
      <c r="I417" s="30">
        <f>I418</f>
        <v>165.5</v>
      </c>
      <c r="J417" s="30">
        <f>J418</f>
        <v>165.5</v>
      </c>
      <c r="K417" s="30"/>
      <c r="L417" s="30"/>
      <c r="M417" s="30">
        <f t="shared" si="39"/>
        <v>165.5</v>
      </c>
      <c r="N417" s="30">
        <f t="shared" si="40"/>
        <v>165.5</v>
      </c>
    </row>
    <row r="418" spans="1:14" ht="33.75" x14ac:dyDescent="0.2">
      <c r="A418" s="23" t="s">
        <v>109</v>
      </c>
      <c r="B418" s="24">
        <v>136</v>
      </c>
      <c r="C418" s="25">
        <v>412</v>
      </c>
      <c r="D418" s="26" t="s">
        <v>108</v>
      </c>
      <c r="E418" s="27" t="s">
        <v>3</v>
      </c>
      <c r="F418" s="26" t="s">
        <v>2</v>
      </c>
      <c r="G418" s="28">
        <v>82330</v>
      </c>
      <c r="H418" s="29">
        <v>810</v>
      </c>
      <c r="I418" s="30">
        <v>165.5</v>
      </c>
      <c r="J418" s="30">
        <v>165.5</v>
      </c>
      <c r="K418" s="30"/>
      <c r="L418" s="30"/>
      <c r="M418" s="30">
        <f t="shared" si="39"/>
        <v>165.5</v>
      </c>
      <c r="N418" s="30">
        <f t="shared" si="40"/>
        <v>165.5</v>
      </c>
    </row>
    <row r="419" spans="1:14" x14ac:dyDescent="0.2">
      <c r="A419" s="23" t="s">
        <v>51</v>
      </c>
      <c r="B419" s="24">
        <v>136</v>
      </c>
      <c r="C419" s="25">
        <v>1000</v>
      </c>
      <c r="D419" s="26" t="s">
        <v>7</v>
      </c>
      <c r="E419" s="27" t="s">
        <v>7</v>
      </c>
      <c r="F419" s="26" t="s">
        <v>7</v>
      </c>
      <c r="G419" s="28" t="s">
        <v>7</v>
      </c>
      <c r="H419" s="29" t="s">
        <v>7</v>
      </c>
      <c r="I419" s="30">
        <f t="shared" ref="I419:J423" si="43">I420</f>
        <v>624</v>
      </c>
      <c r="J419" s="30">
        <f t="shared" si="43"/>
        <v>624</v>
      </c>
      <c r="K419" s="30"/>
      <c r="L419" s="30"/>
      <c r="M419" s="30">
        <f t="shared" si="39"/>
        <v>624</v>
      </c>
      <c r="N419" s="30">
        <f t="shared" si="40"/>
        <v>624</v>
      </c>
    </row>
    <row r="420" spans="1:14" x14ac:dyDescent="0.2">
      <c r="A420" s="23" t="s">
        <v>47</v>
      </c>
      <c r="B420" s="24">
        <v>136</v>
      </c>
      <c r="C420" s="25">
        <v>1003</v>
      </c>
      <c r="D420" s="26" t="s">
        <v>7</v>
      </c>
      <c r="E420" s="27" t="s">
        <v>7</v>
      </c>
      <c r="F420" s="26" t="s">
        <v>7</v>
      </c>
      <c r="G420" s="28" t="s">
        <v>7</v>
      </c>
      <c r="H420" s="29" t="s">
        <v>7</v>
      </c>
      <c r="I420" s="30">
        <f t="shared" si="43"/>
        <v>624</v>
      </c>
      <c r="J420" s="30">
        <f t="shared" si="43"/>
        <v>624</v>
      </c>
      <c r="K420" s="30"/>
      <c r="L420" s="30"/>
      <c r="M420" s="30">
        <f t="shared" si="39"/>
        <v>624</v>
      </c>
      <c r="N420" s="30">
        <f t="shared" si="40"/>
        <v>624</v>
      </c>
    </row>
    <row r="421" spans="1:14" ht="45" x14ac:dyDescent="0.2">
      <c r="A421" s="23" t="s">
        <v>303</v>
      </c>
      <c r="B421" s="24">
        <v>136</v>
      </c>
      <c r="C421" s="25">
        <v>1003</v>
      </c>
      <c r="D421" s="26" t="s">
        <v>107</v>
      </c>
      <c r="E421" s="27" t="s">
        <v>3</v>
      </c>
      <c r="F421" s="26" t="s">
        <v>2</v>
      </c>
      <c r="G421" s="28" t="s">
        <v>9</v>
      </c>
      <c r="H421" s="29" t="s">
        <v>7</v>
      </c>
      <c r="I421" s="30">
        <f t="shared" si="43"/>
        <v>624</v>
      </c>
      <c r="J421" s="30">
        <f t="shared" si="43"/>
        <v>624</v>
      </c>
      <c r="K421" s="30"/>
      <c r="L421" s="30"/>
      <c r="M421" s="30">
        <f t="shared" si="39"/>
        <v>624</v>
      </c>
      <c r="N421" s="30">
        <f t="shared" si="40"/>
        <v>624</v>
      </c>
    </row>
    <row r="422" spans="1:14" ht="22.5" x14ac:dyDescent="0.2">
      <c r="A422" s="23" t="s">
        <v>312</v>
      </c>
      <c r="B422" s="24">
        <v>136</v>
      </c>
      <c r="C422" s="25">
        <v>1003</v>
      </c>
      <c r="D422" s="26" t="s">
        <v>107</v>
      </c>
      <c r="E422" s="27" t="s">
        <v>3</v>
      </c>
      <c r="F422" s="26" t="s">
        <v>2</v>
      </c>
      <c r="G422" s="28" t="s">
        <v>313</v>
      </c>
      <c r="H422" s="29" t="s">
        <v>7</v>
      </c>
      <c r="I422" s="30">
        <f t="shared" si="43"/>
        <v>624</v>
      </c>
      <c r="J422" s="30">
        <f t="shared" si="43"/>
        <v>624</v>
      </c>
      <c r="K422" s="30"/>
      <c r="L422" s="30"/>
      <c r="M422" s="30">
        <f t="shared" si="39"/>
        <v>624</v>
      </c>
      <c r="N422" s="30">
        <f t="shared" si="40"/>
        <v>624</v>
      </c>
    </row>
    <row r="423" spans="1:14" x14ac:dyDescent="0.2">
      <c r="A423" s="23" t="s">
        <v>38</v>
      </c>
      <c r="B423" s="24">
        <v>136</v>
      </c>
      <c r="C423" s="25">
        <v>1003</v>
      </c>
      <c r="D423" s="26" t="s">
        <v>107</v>
      </c>
      <c r="E423" s="27" t="s">
        <v>3</v>
      </c>
      <c r="F423" s="26" t="s">
        <v>2</v>
      </c>
      <c r="G423" s="28" t="s">
        <v>313</v>
      </c>
      <c r="H423" s="29">
        <v>300</v>
      </c>
      <c r="I423" s="30">
        <f t="shared" si="43"/>
        <v>624</v>
      </c>
      <c r="J423" s="30">
        <f t="shared" si="43"/>
        <v>624</v>
      </c>
      <c r="K423" s="30"/>
      <c r="L423" s="30"/>
      <c r="M423" s="30">
        <f t="shared" si="39"/>
        <v>624</v>
      </c>
      <c r="N423" s="30">
        <f t="shared" si="40"/>
        <v>624</v>
      </c>
    </row>
    <row r="424" spans="1:14" ht="22.5" x14ac:dyDescent="0.2">
      <c r="A424" s="23" t="s">
        <v>36</v>
      </c>
      <c r="B424" s="24">
        <v>136</v>
      </c>
      <c r="C424" s="25">
        <v>1003</v>
      </c>
      <c r="D424" s="26" t="s">
        <v>107</v>
      </c>
      <c r="E424" s="27" t="s">
        <v>3</v>
      </c>
      <c r="F424" s="26" t="s">
        <v>2</v>
      </c>
      <c r="G424" s="28" t="s">
        <v>313</v>
      </c>
      <c r="H424" s="29">
        <v>320</v>
      </c>
      <c r="I424" s="30">
        <v>624</v>
      </c>
      <c r="J424" s="30">
        <v>624</v>
      </c>
      <c r="K424" s="30"/>
      <c r="L424" s="30"/>
      <c r="M424" s="30">
        <f t="shared" si="39"/>
        <v>624</v>
      </c>
      <c r="N424" s="30">
        <f t="shared" si="40"/>
        <v>624</v>
      </c>
    </row>
    <row r="425" spans="1:14" ht="33.75" x14ac:dyDescent="0.2">
      <c r="A425" s="36" t="s">
        <v>106</v>
      </c>
      <c r="B425" s="37">
        <v>162</v>
      </c>
      <c r="C425" s="38" t="s">
        <v>7</v>
      </c>
      <c r="D425" s="39" t="s">
        <v>7</v>
      </c>
      <c r="E425" s="40" t="s">
        <v>7</v>
      </c>
      <c r="F425" s="39" t="s">
        <v>7</v>
      </c>
      <c r="G425" s="41" t="s">
        <v>7</v>
      </c>
      <c r="H425" s="42" t="s">
        <v>7</v>
      </c>
      <c r="I425" s="43">
        <f>I426+I449</f>
        <v>13627.8</v>
      </c>
      <c r="J425" s="43">
        <f>J426+J449+J444</f>
        <v>13753.6</v>
      </c>
      <c r="K425" s="43"/>
      <c r="L425" s="43">
        <f>L426+L444</f>
        <v>-150</v>
      </c>
      <c r="M425" s="43">
        <f t="shared" si="39"/>
        <v>13627.8</v>
      </c>
      <c r="N425" s="43">
        <f t="shared" si="40"/>
        <v>13603.6</v>
      </c>
    </row>
    <row r="426" spans="1:14" x14ac:dyDescent="0.2">
      <c r="A426" s="23" t="s">
        <v>27</v>
      </c>
      <c r="B426" s="24">
        <v>162</v>
      </c>
      <c r="C426" s="25">
        <v>100</v>
      </c>
      <c r="D426" s="26" t="s">
        <v>7</v>
      </c>
      <c r="E426" s="27" t="s">
        <v>7</v>
      </c>
      <c r="F426" s="26" t="s">
        <v>7</v>
      </c>
      <c r="G426" s="28" t="s">
        <v>7</v>
      </c>
      <c r="H426" s="29" t="s">
        <v>7</v>
      </c>
      <c r="I426" s="30">
        <f>I427</f>
        <v>10436.199999999999</v>
      </c>
      <c r="J426" s="30">
        <f>J427</f>
        <v>10412</v>
      </c>
      <c r="K426" s="30"/>
      <c r="L426" s="30"/>
      <c r="M426" s="30">
        <f t="shared" si="39"/>
        <v>10436.199999999999</v>
      </c>
      <c r="N426" s="30">
        <f t="shared" si="40"/>
        <v>10412</v>
      </c>
    </row>
    <row r="427" spans="1:14" x14ac:dyDescent="0.2">
      <c r="A427" s="23" t="s">
        <v>86</v>
      </c>
      <c r="B427" s="24">
        <v>162</v>
      </c>
      <c r="C427" s="25">
        <v>113</v>
      </c>
      <c r="D427" s="26" t="s">
        <v>7</v>
      </c>
      <c r="E427" s="27" t="s">
        <v>7</v>
      </c>
      <c r="F427" s="26" t="s">
        <v>7</v>
      </c>
      <c r="G427" s="28" t="s">
        <v>7</v>
      </c>
      <c r="H427" s="29" t="s">
        <v>7</v>
      </c>
      <c r="I427" s="30">
        <f>I428+I432</f>
        <v>10436.199999999999</v>
      </c>
      <c r="J427" s="30">
        <f>J428+J432</f>
        <v>10412</v>
      </c>
      <c r="K427" s="30"/>
      <c r="L427" s="30"/>
      <c r="M427" s="30">
        <f t="shared" si="39"/>
        <v>10436.199999999999</v>
      </c>
      <c r="N427" s="30">
        <f t="shared" si="40"/>
        <v>10412</v>
      </c>
    </row>
    <row r="428" spans="1:14" ht="45" x14ac:dyDescent="0.2">
      <c r="A428" s="23" t="s">
        <v>300</v>
      </c>
      <c r="B428" s="24">
        <v>162</v>
      </c>
      <c r="C428" s="25">
        <v>113</v>
      </c>
      <c r="D428" s="26" t="s">
        <v>34</v>
      </c>
      <c r="E428" s="27" t="s">
        <v>3</v>
      </c>
      <c r="F428" s="26" t="s">
        <v>2</v>
      </c>
      <c r="G428" s="28" t="s">
        <v>9</v>
      </c>
      <c r="H428" s="29" t="s">
        <v>7</v>
      </c>
      <c r="I428" s="30">
        <f t="shared" ref="I428:J430" si="44">I429</f>
        <v>332.9</v>
      </c>
      <c r="J428" s="30">
        <f t="shared" si="44"/>
        <v>308.7</v>
      </c>
      <c r="K428" s="30"/>
      <c r="L428" s="30"/>
      <c r="M428" s="30">
        <f t="shared" si="39"/>
        <v>332.9</v>
      </c>
      <c r="N428" s="30">
        <f t="shared" si="40"/>
        <v>308.7</v>
      </c>
    </row>
    <row r="429" spans="1:14" ht="22.5" x14ac:dyDescent="0.2">
      <c r="A429" s="23" t="s">
        <v>81</v>
      </c>
      <c r="B429" s="24">
        <v>162</v>
      </c>
      <c r="C429" s="25">
        <v>113</v>
      </c>
      <c r="D429" s="26" t="s">
        <v>34</v>
      </c>
      <c r="E429" s="27" t="s">
        <v>3</v>
      </c>
      <c r="F429" s="26" t="s">
        <v>2</v>
      </c>
      <c r="G429" s="28" t="s">
        <v>80</v>
      </c>
      <c r="H429" s="29" t="s">
        <v>7</v>
      </c>
      <c r="I429" s="30">
        <f t="shared" si="44"/>
        <v>332.9</v>
      </c>
      <c r="J429" s="30">
        <f t="shared" si="44"/>
        <v>308.7</v>
      </c>
      <c r="K429" s="30"/>
      <c r="L429" s="30"/>
      <c r="M429" s="30">
        <f t="shared" si="39"/>
        <v>332.9</v>
      </c>
      <c r="N429" s="30">
        <f t="shared" si="40"/>
        <v>308.7</v>
      </c>
    </row>
    <row r="430" spans="1:14" ht="22.5" x14ac:dyDescent="0.2">
      <c r="A430" s="23" t="s">
        <v>14</v>
      </c>
      <c r="B430" s="24">
        <v>162</v>
      </c>
      <c r="C430" s="25">
        <v>113</v>
      </c>
      <c r="D430" s="26" t="s">
        <v>34</v>
      </c>
      <c r="E430" s="27" t="s">
        <v>3</v>
      </c>
      <c r="F430" s="26" t="s">
        <v>2</v>
      </c>
      <c r="G430" s="28" t="s">
        <v>80</v>
      </c>
      <c r="H430" s="29">
        <v>200</v>
      </c>
      <c r="I430" s="30">
        <f t="shared" si="44"/>
        <v>332.9</v>
      </c>
      <c r="J430" s="30">
        <f t="shared" si="44"/>
        <v>308.7</v>
      </c>
      <c r="K430" s="30"/>
      <c r="L430" s="30"/>
      <c r="M430" s="30">
        <f t="shared" si="39"/>
        <v>332.9</v>
      </c>
      <c r="N430" s="30">
        <f t="shared" si="40"/>
        <v>308.7</v>
      </c>
    </row>
    <row r="431" spans="1:14" ht="22.5" x14ac:dyDescent="0.2">
      <c r="A431" s="23" t="s">
        <v>13</v>
      </c>
      <c r="B431" s="24">
        <v>162</v>
      </c>
      <c r="C431" s="25">
        <v>113</v>
      </c>
      <c r="D431" s="26" t="s">
        <v>34</v>
      </c>
      <c r="E431" s="27" t="s">
        <v>3</v>
      </c>
      <c r="F431" s="26" t="s">
        <v>2</v>
      </c>
      <c r="G431" s="28" t="s">
        <v>80</v>
      </c>
      <c r="H431" s="29">
        <v>240</v>
      </c>
      <c r="I431" s="30">
        <v>332.9</v>
      </c>
      <c r="J431" s="30">
        <v>308.7</v>
      </c>
      <c r="K431" s="30"/>
      <c r="L431" s="30"/>
      <c r="M431" s="30">
        <f t="shared" si="39"/>
        <v>332.9</v>
      </c>
      <c r="N431" s="30">
        <f t="shared" si="40"/>
        <v>308.7</v>
      </c>
    </row>
    <row r="432" spans="1:14" ht="56.25" x14ac:dyDescent="0.2">
      <c r="A432" s="23" t="s">
        <v>304</v>
      </c>
      <c r="B432" s="24">
        <v>162</v>
      </c>
      <c r="C432" s="25">
        <v>113</v>
      </c>
      <c r="D432" s="26" t="s">
        <v>104</v>
      </c>
      <c r="E432" s="27" t="s">
        <v>3</v>
      </c>
      <c r="F432" s="26" t="s">
        <v>2</v>
      </c>
      <c r="G432" s="28" t="s">
        <v>9</v>
      </c>
      <c r="H432" s="29" t="s">
        <v>7</v>
      </c>
      <c r="I432" s="30">
        <f>I433+I438+I441</f>
        <v>10103.299999999999</v>
      </c>
      <c r="J432" s="30">
        <f>J433+J438+J441</f>
        <v>10103.299999999999</v>
      </c>
      <c r="K432" s="30"/>
      <c r="L432" s="30"/>
      <c r="M432" s="30">
        <f t="shared" si="39"/>
        <v>10103.299999999999</v>
      </c>
      <c r="N432" s="30">
        <f t="shared" si="40"/>
        <v>10103.299999999999</v>
      </c>
    </row>
    <row r="433" spans="1:14" ht="22.5" x14ac:dyDescent="0.2">
      <c r="A433" s="23" t="s">
        <v>15</v>
      </c>
      <c r="B433" s="24">
        <v>162</v>
      </c>
      <c r="C433" s="25">
        <v>113</v>
      </c>
      <c r="D433" s="26" t="s">
        <v>104</v>
      </c>
      <c r="E433" s="27" t="s">
        <v>3</v>
      </c>
      <c r="F433" s="26" t="s">
        <v>2</v>
      </c>
      <c r="G433" s="28" t="s">
        <v>11</v>
      </c>
      <c r="H433" s="29" t="s">
        <v>7</v>
      </c>
      <c r="I433" s="30">
        <f>I434+I436</f>
        <v>9939.2999999999993</v>
      </c>
      <c r="J433" s="30">
        <f>J434+J436</f>
        <v>9939.2999999999993</v>
      </c>
      <c r="K433" s="30"/>
      <c r="L433" s="30"/>
      <c r="M433" s="30">
        <f t="shared" si="39"/>
        <v>9939.2999999999993</v>
      </c>
      <c r="N433" s="30">
        <f t="shared" si="40"/>
        <v>9939.2999999999993</v>
      </c>
    </row>
    <row r="434" spans="1:14" ht="45" x14ac:dyDescent="0.2">
      <c r="A434" s="23" t="s">
        <v>6</v>
      </c>
      <c r="B434" s="24">
        <v>162</v>
      </c>
      <c r="C434" s="25">
        <v>113</v>
      </c>
      <c r="D434" s="26" t="s">
        <v>104</v>
      </c>
      <c r="E434" s="27" t="s">
        <v>3</v>
      </c>
      <c r="F434" s="26" t="s">
        <v>2</v>
      </c>
      <c r="G434" s="28" t="s">
        <v>11</v>
      </c>
      <c r="H434" s="29">
        <v>100</v>
      </c>
      <c r="I434" s="30">
        <f>I435</f>
        <v>9582.2999999999993</v>
      </c>
      <c r="J434" s="30">
        <f>J435</f>
        <v>9582.2999999999993</v>
      </c>
      <c r="K434" s="30"/>
      <c r="L434" s="30"/>
      <c r="M434" s="30">
        <f t="shared" si="39"/>
        <v>9582.2999999999993</v>
      </c>
      <c r="N434" s="30">
        <f t="shared" si="40"/>
        <v>9582.2999999999993</v>
      </c>
    </row>
    <row r="435" spans="1:14" ht="22.5" x14ac:dyDescent="0.2">
      <c r="A435" s="23" t="s">
        <v>5</v>
      </c>
      <c r="B435" s="24">
        <v>162</v>
      </c>
      <c r="C435" s="25">
        <v>113</v>
      </c>
      <c r="D435" s="26" t="s">
        <v>104</v>
      </c>
      <c r="E435" s="27" t="s">
        <v>3</v>
      </c>
      <c r="F435" s="26" t="s">
        <v>2</v>
      </c>
      <c r="G435" s="28" t="s">
        <v>11</v>
      </c>
      <c r="H435" s="29">
        <v>120</v>
      </c>
      <c r="I435" s="30">
        <f>7027+457+2098.3</f>
        <v>9582.2999999999993</v>
      </c>
      <c r="J435" s="30">
        <f>7027+457+2098.3</f>
        <v>9582.2999999999993</v>
      </c>
      <c r="K435" s="30"/>
      <c r="L435" s="30"/>
      <c r="M435" s="30">
        <f t="shared" si="39"/>
        <v>9582.2999999999993</v>
      </c>
      <c r="N435" s="30">
        <f t="shared" si="40"/>
        <v>9582.2999999999993</v>
      </c>
    </row>
    <row r="436" spans="1:14" ht="22.5" x14ac:dyDescent="0.2">
      <c r="A436" s="23" t="s">
        <v>14</v>
      </c>
      <c r="B436" s="24">
        <v>162</v>
      </c>
      <c r="C436" s="25">
        <v>113</v>
      </c>
      <c r="D436" s="26" t="s">
        <v>104</v>
      </c>
      <c r="E436" s="27" t="s">
        <v>3</v>
      </c>
      <c r="F436" s="26" t="s">
        <v>2</v>
      </c>
      <c r="G436" s="28" t="s">
        <v>11</v>
      </c>
      <c r="H436" s="29">
        <v>200</v>
      </c>
      <c r="I436" s="30">
        <f>I437</f>
        <v>357</v>
      </c>
      <c r="J436" s="30">
        <f>J437</f>
        <v>357</v>
      </c>
      <c r="K436" s="30"/>
      <c r="L436" s="30"/>
      <c r="M436" s="30">
        <f t="shared" si="39"/>
        <v>357</v>
      </c>
      <c r="N436" s="30">
        <f t="shared" si="40"/>
        <v>357</v>
      </c>
    </row>
    <row r="437" spans="1:14" ht="22.5" x14ac:dyDescent="0.2">
      <c r="A437" s="23" t="s">
        <v>13</v>
      </c>
      <c r="B437" s="24">
        <v>162</v>
      </c>
      <c r="C437" s="25">
        <v>113</v>
      </c>
      <c r="D437" s="26" t="s">
        <v>104</v>
      </c>
      <c r="E437" s="27" t="s">
        <v>3</v>
      </c>
      <c r="F437" s="26" t="s">
        <v>2</v>
      </c>
      <c r="G437" s="28" t="s">
        <v>11</v>
      </c>
      <c r="H437" s="29">
        <v>240</v>
      </c>
      <c r="I437" s="30">
        <f>300+57</f>
        <v>357</v>
      </c>
      <c r="J437" s="30">
        <f>300+57</f>
        <v>357</v>
      </c>
      <c r="K437" s="30"/>
      <c r="L437" s="30"/>
      <c r="M437" s="30">
        <f t="shared" si="39"/>
        <v>357</v>
      </c>
      <c r="N437" s="30">
        <f t="shared" si="40"/>
        <v>357</v>
      </c>
    </row>
    <row r="438" spans="1:14" ht="57" customHeight="1" x14ac:dyDescent="0.2">
      <c r="A438" s="23" t="s">
        <v>105</v>
      </c>
      <c r="B438" s="24">
        <v>162</v>
      </c>
      <c r="C438" s="25">
        <v>113</v>
      </c>
      <c r="D438" s="26" t="s">
        <v>104</v>
      </c>
      <c r="E438" s="27" t="s">
        <v>3</v>
      </c>
      <c r="F438" s="26" t="s">
        <v>2</v>
      </c>
      <c r="G438" s="28" t="s">
        <v>103</v>
      </c>
      <c r="H438" s="29" t="s">
        <v>7</v>
      </c>
      <c r="I438" s="30">
        <f>I439</f>
        <v>100</v>
      </c>
      <c r="J438" s="30">
        <f>J439</f>
        <v>100</v>
      </c>
      <c r="K438" s="30"/>
      <c r="L438" s="30"/>
      <c r="M438" s="30">
        <f t="shared" si="39"/>
        <v>100</v>
      </c>
      <c r="N438" s="30">
        <f t="shared" si="40"/>
        <v>100</v>
      </c>
    </row>
    <row r="439" spans="1:14" ht="22.5" x14ac:dyDescent="0.2">
      <c r="A439" s="23" t="s">
        <v>14</v>
      </c>
      <c r="B439" s="24">
        <v>162</v>
      </c>
      <c r="C439" s="25">
        <v>113</v>
      </c>
      <c r="D439" s="26" t="s">
        <v>104</v>
      </c>
      <c r="E439" s="27" t="s">
        <v>3</v>
      </c>
      <c r="F439" s="26" t="s">
        <v>2</v>
      </c>
      <c r="G439" s="28" t="s">
        <v>103</v>
      </c>
      <c r="H439" s="29">
        <v>200</v>
      </c>
      <c r="I439" s="30">
        <f>I440</f>
        <v>100</v>
      </c>
      <c r="J439" s="30">
        <f>J440</f>
        <v>100</v>
      </c>
      <c r="K439" s="30"/>
      <c r="L439" s="30"/>
      <c r="M439" s="30">
        <f t="shared" si="39"/>
        <v>100</v>
      </c>
      <c r="N439" s="30">
        <f t="shared" si="40"/>
        <v>100</v>
      </c>
    </row>
    <row r="440" spans="1:14" ht="22.5" x14ac:dyDescent="0.2">
      <c r="A440" s="23" t="s">
        <v>13</v>
      </c>
      <c r="B440" s="24">
        <v>162</v>
      </c>
      <c r="C440" s="25">
        <v>113</v>
      </c>
      <c r="D440" s="26" t="s">
        <v>104</v>
      </c>
      <c r="E440" s="27" t="s">
        <v>3</v>
      </c>
      <c r="F440" s="26" t="s">
        <v>2</v>
      </c>
      <c r="G440" s="28" t="s">
        <v>103</v>
      </c>
      <c r="H440" s="29">
        <v>240</v>
      </c>
      <c r="I440" s="30">
        <v>100</v>
      </c>
      <c r="J440" s="30">
        <v>100</v>
      </c>
      <c r="K440" s="30"/>
      <c r="L440" s="30"/>
      <c r="M440" s="30">
        <f t="shared" si="39"/>
        <v>100</v>
      </c>
      <c r="N440" s="30">
        <f t="shared" si="40"/>
        <v>100</v>
      </c>
    </row>
    <row r="441" spans="1:14" ht="33.75" x14ac:dyDescent="0.2">
      <c r="A441" s="1" t="s">
        <v>274</v>
      </c>
      <c r="B441" s="24">
        <v>162</v>
      </c>
      <c r="C441" s="25">
        <v>113</v>
      </c>
      <c r="D441" s="26">
        <v>11</v>
      </c>
      <c r="E441" s="27">
        <v>0</v>
      </c>
      <c r="F441" s="26">
        <v>0</v>
      </c>
      <c r="G441" s="28">
        <v>81290</v>
      </c>
      <c r="H441" s="29"/>
      <c r="I441" s="30">
        <f>I442</f>
        <v>64</v>
      </c>
      <c r="J441" s="30">
        <f>J442</f>
        <v>64</v>
      </c>
      <c r="K441" s="30"/>
      <c r="L441" s="30"/>
      <c r="M441" s="30">
        <f t="shared" si="39"/>
        <v>64</v>
      </c>
      <c r="N441" s="30">
        <f t="shared" si="40"/>
        <v>64</v>
      </c>
    </row>
    <row r="442" spans="1:14" ht="22.5" x14ac:dyDescent="0.2">
      <c r="A442" s="1" t="s">
        <v>14</v>
      </c>
      <c r="B442" s="24">
        <v>162</v>
      </c>
      <c r="C442" s="25">
        <v>113</v>
      </c>
      <c r="D442" s="26">
        <v>11</v>
      </c>
      <c r="E442" s="27">
        <v>0</v>
      </c>
      <c r="F442" s="26">
        <v>0</v>
      </c>
      <c r="G442" s="28">
        <v>81290</v>
      </c>
      <c r="H442" s="29">
        <v>200</v>
      </c>
      <c r="I442" s="30">
        <f>I443</f>
        <v>64</v>
      </c>
      <c r="J442" s="30">
        <f>J443</f>
        <v>64</v>
      </c>
      <c r="K442" s="30"/>
      <c r="L442" s="30"/>
      <c r="M442" s="30">
        <f t="shared" si="39"/>
        <v>64</v>
      </c>
      <c r="N442" s="30">
        <f t="shared" si="40"/>
        <v>64</v>
      </c>
    </row>
    <row r="443" spans="1:14" ht="22.5" x14ac:dyDescent="0.2">
      <c r="A443" s="1" t="s">
        <v>13</v>
      </c>
      <c r="B443" s="24">
        <v>162</v>
      </c>
      <c r="C443" s="25">
        <v>113</v>
      </c>
      <c r="D443" s="26">
        <v>11</v>
      </c>
      <c r="E443" s="27">
        <v>0</v>
      </c>
      <c r="F443" s="26">
        <v>0</v>
      </c>
      <c r="G443" s="28">
        <v>81290</v>
      </c>
      <c r="H443" s="29">
        <v>240</v>
      </c>
      <c r="I443" s="30">
        <v>64</v>
      </c>
      <c r="J443" s="30">
        <v>64</v>
      </c>
      <c r="K443" s="30"/>
      <c r="L443" s="30"/>
      <c r="M443" s="30">
        <f t="shared" si="39"/>
        <v>64</v>
      </c>
      <c r="N443" s="30">
        <f t="shared" si="40"/>
        <v>64</v>
      </c>
    </row>
    <row r="444" spans="1:14" x14ac:dyDescent="0.2">
      <c r="A444" s="1" t="s">
        <v>119</v>
      </c>
      <c r="B444" s="24">
        <v>162</v>
      </c>
      <c r="C444" s="25">
        <v>400</v>
      </c>
      <c r="D444" s="26"/>
      <c r="E444" s="27"/>
      <c r="F444" s="26"/>
      <c r="G444" s="28"/>
      <c r="H444" s="29"/>
      <c r="I444" s="30"/>
      <c r="J444" s="30">
        <f>J445</f>
        <v>150</v>
      </c>
      <c r="K444" s="30"/>
      <c r="L444" s="30">
        <f>L445</f>
        <v>-150</v>
      </c>
      <c r="M444" s="30">
        <f t="shared" si="39"/>
        <v>0</v>
      </c>
      <c r="N444" s="30">
        <f t="shared" si="40"/>
        <v>0</v>
      </c>
    </row>
    <row r="445" spans="1:14" x14ac:dyDescent="0.2">
      <c r="A445" s="1" t="s">
        <v>113</v>
      </c>
      <c r="B445" s="24">
        <v>162</v>
      </c>
      <c r="C445" s="25">
        <v>412</v>
      </c>
      <c r="D445" s="26"/>
      <c r="E445" s="27"/>
      <c r="F445" s="26"/>
      <c r="G445" s="28"/>
      <c r="H445" s="29"/>
      <c r="I445" s="30"/>
      <c r="J445" s="30">
        <f>J446</f>
        <v>150</v>
      </c>
      <c r="K445" s="30"/>
      <c r="L445" s="30">
        <f>L446</f>
        <v>-150</v>
      </c>
      <c r="M445" s="30">
        <f t="shared" si="39"/>
        <v>0</v>
      </c>
      <c r="N445" s="30">
        <f t="shared" si="40"/>
        <v>0</v>
      </c>
    </row>
    <row r="446" spans="1:14" ht="22.5" x14ac:dyDescent="0.2">
      <c r="A446" s="1" t="s">
        <v>273</v>
      </c>
      <c r="B446" s="24">
        <v>162</v>
      </c>
      <c r="C446" s="25">
        <v>412</v>
      </c>
      <c r="D446" s="26">
        <v>11</v>
      </c>
      <c r="E446" s="27">
        <v>0</v>
      </c>
      <c r="F446" s="26">
        <v>0</v>
      </c>
      <c r="G446" s="28">
        <v>82280</v>
      </c>
      <c r="H446" s="29"/>
      <c r="I446" s="30">
        <f>I447</f>
        <v>0</v>
      </c>
      <c r="J446" s="30">
        <f>J447</f>
        <v>150</v>
      </c>
      <c r="K446" s="30"/>
      <c r="L446" s="30">
        <f>L447</f>
        <v>-150</v>
      </c>
      <c r="M446" s="30">
        <f t="shared" si="39"/>
        <v>0</v>
      </c>
      <c r="N446" s="30">
        <f t="shared" si="40"/>
        <v>0</v>
      </c>
    </row>
    <row r="447" spans="1:14" ht="22.5" x14ac:dyDescent="0.2">
      <c r="A447" s="1" t="s">
        <v>14</v>
      </c>
      <c r="B447" s="24">
        <v>162</v>
      </c>
      <c r="C447" s="25">
        <v>412</v>
      </c>
      <c r="D447" s="26">
        <v>11</v>
      </c>
      <c r="E447" s="27">
        <v>0</v>
      </c>
      <c r="F447" s="26">
        <v>0</v>
      </c>
      <c r="G447" s="28">
        <v>82280</v>
      </c>
      <c r="H447" s="29">
        <v>200</v>
      </c>
      <c r="I447" s="30">
        <f>I448</f>
        <v>0</v>
      </c>
      <c r="J447" s="30">
        <f>J448</f>
        <v>150</v>
      </c>
      <c r="K447" s="30"/>
      <c r="L447" s="30">
        <f>L448</f>
        <v>-150</v>
      </c>
      <c r="M447" s="30">
        <f t="shared" si="39"/>
        <v>0</v>
      </c>
      <c r="N447" s="30">
        <f t="shared" si="40"/>
        <v>0</v>
      </c>
    </row>
    <row r="448" spans="1:14" ht="22.5" x14ac:dyDescent="0.2">
      <c r="A448" s="1" t="s">
        <v>13</v>
      </c>
      <c r="B448" s="24">
        <v>162</v>
      </c>
      <c r="C448" s="25">
        <v>412</v>
      </c>
      <c r="D448" s="26">
        <v>11</v>
      </c>
      <c r="E448" s="27">
        <v>0</v>
      </c>
      <c r="F448" s="26">
        <v>0</v>
      </c>
      <c r="G448" s="28">
        <v>82280</v>
      </c>
      <c r="H448" s="29">
        <v>240</v>
      </c>
      <c r="I448" s="30">
        <v>0</v>
      </c>
      <c r="J448" s="30">
        <v>150</v>
      </c>
      <c r="K448" s="30"/>
      <c r="L448" s="30">
        <v>-150</v>
      </c>
      <c r="M448" s="30">
        <f t="shared" si="39"/>
        <v>0</v>
      </c>
      <c r="N448" s="30">
        <f t="shared" si="40"/>
        <v>0</v>
      </c>
    </row>
    <row r="449" spans="1:14" x14ac:dyDescent="0.2">
      <c r="A449" s="23" t="s">
        <v>51</v>
      </c>
      <c r="B449" s="24">
        <v>162</v>
      </c>
      <c r="C449" s="25">
        <v>1000</v>
      </c>
      <c r="D449" s="26" t="s">
        <v>7</v>
      </c>
      <c r="E449" s="27" t="s">
        <v>7</v>
      </c>
      <c r="F449" s="26" t="s">
        <v>7</v>
      </c>
      <c r="G449" s="28" t="s">
        <v>7</v>
      </c>
      <c r="H449" s="29" t="s">
        <v>7</v>
      </c>
      <c r="I449" s="30">
        <f>I451</f>
        <v>3191.6</v>
      </c>
      <c r="J449" s="30">
        <f>J450</f>
        <v>3191.6</v>
      </c>
      <c r="K449" s="30"/>
      <c r="L449" s="30"/>
      <c r="M449" s="30">
        <f t="shared" si="39"/>
        <v>3191.6</v>
      </c>
      <c r="N449" s="30">
        <f t="shared" si="40"/>
        <v>3191.6</v>
      </c>
    </row>
    <row r="450" spans="1:14" x14ac:dyDescent="0.2">
      <c r="A450" s="23" t="s">
        <v>102</v>
      </c>
      <c r="B450" s="24">
        <v>162</v>
      </c>
      <c r="C450" s="25">
        <v>1004</v>
      </c>
      <c r="D450" s="26" t="s">
        <v>7</v>
      </c>
      <c r="E450" s="27" t="s">
        <v>7</v>
      </c>
      <c r="F450" s="26" t="s">
        <v>7</v>
      </c>
      <c r="G450" s="28" t="s">
        <v>7</v>
      </c>
      <c r="H450" s="29" t="s">
        <v>7</v>
      </c>
      <c r="I450" s="30">
        <f>I451</f>
        <v>3191.6</v>
      </c>
      <c r="J450" s="30">
        <f>J451</f>
        <v>3191.6</v>
      </c>
      <c r="K450" s="30"/>
      <c r="L450" s="30"/>
      <c r="M450" s="30">
        <f t="shared" si="39"/>
        <v>3191.6</v>
      </c>
      <c r="N450" s="30">
        <f t="shared" si="40"/>
        <v>3191.6</v>
      </c>
    </row>
    <row r="451" spans="1:14" ht="67.5" x14ac:dyDescent="0.2">
      <c r="A451" s="23" t="s">
        <v>299</v>
      </c>
      <c r="B451" s="24">
        <v>162</v>
      </c>
      <c r="C451" s="25">
        <v>1004</v>
      </c>
      <c r="D451" s="26" t="s">
        <v>30</v>
      </c>
      <c r="E451" s="27" t="s">
        <v>3</v>
      </c>
      <c r="F451" s="26" t="s">
        <v>2</v>
      </c>
      <c r="G451" s="28" t="s">
        <v>9</v>
      </c>
      <c r="H451" s="29" t="s">
        <v>7</v>
      </c>
      <c r="I451" s="30">
        <f>I452+I455</f>
        <v>3191.6</v>
      </c>
      <c r="J451" s="30">
        <f>J452+J455</f>
        <v>3191.6</v>
      </c>
      <c r="K451" s="30"/>
      <c r="L451" s="30"/>
      <c r="M451" s="30">
        <f t="shared" si="39"/>
        <v>3191.6</v>
      </c>
      <c r="N451" s="30">
        <f t="shared" si="40"/>
        <v>3191.6</v>
      </c>
    </row>
    <row r="452" spans="1:14" ht="45" x14ac:dyDescent="0.2">
      <c r="A452" s="23" t="s">
        <v>100</v>
      </c>
      <c r="B452" s="24">
        <v>162</v>
      </c>
      <c r="C452" s="25">
        <v>1004</v>
      </c>
      <c r="D452" s="26" t="s">
        <v>30</v>
      </c>
      <c r="E452" s="27" t="s">
        <v>3</v>
      </c>
      <c r="F452" s="26" t="s">
        <v>2</v>
      </c>
      <c r="G452" s="28" t="s">
        <v>101</v>
      </c>
      <c r="H452" s="29" t="s">
        <v>7</v>
      </c>
      <c r="I452" s="30">
        <f>I453</f>
        <v>846.4</v>
      </c>
      <c r="J452" s="30">
        <f>J453</f>
        <v>846.4</v>
      </c>
      <c r="K452" s="30"/>
      <c r="L452" s="30"/>
      <c r="M452" s="30">
        <f t="shared" si="39"/>
        <v>846.4</v>
      </c>
      <c r="N452" s="30">
        <f t="shared" si="40"/>
        <v>846.4</v>
      </c>
    </row>
    <row r="453" spans="1:14" ht="22.5" x14ac:dyDescent="0.2">
      <c r="A453" s="23" t="s">
        <v>99</v>
      </c>
      <c r="B453" s="24">
        <v>162</v>
      </c>
      <c r="C453" s="25">
        <v>1004</v>
      </c>
      <c r="D453" s="26" t="s">
        <v>30</v>
      </c>
      <c r="E453" s="27" t="s">
        <v>3</v>
      </c>
      <c r="F453" s="26" t="s">
        <v>2</v>
      </c>
      <c r="G453" s="28" t="s">
        <v>101</v>
      </c>
      <c r="H453" s="29">
        <v>400</v>
      </c>
      <c r="I453" s="30">
        <f>I454</f>
        <v>846.4</v>
      </c>
      <c r="J453" s="30">
        <f>J454</f>
        <v>846.4</v>
      </c>
      <c r="K453" s="30"/>
      <c r="L453" s="30"/>
      <c r="M453" s="30">
        <f t="shared" si="39"/>
        <v>846.4</v>
      </c>
      <c r="N453" s="30">
        <f t="shared" si="40"/>
        <v>846.4</v>
      </c>
    </row>
    <row r="454" spans="1:14" x14ac:dyDescent="0.2">
      <c r="A454" s="23" t="s">
        <v>98</v>
      </c>
      <c r="B454" s="24">
        <v>162</v>
      </c>
      <c r="C454" s="25">
        <v>1004</v>
      </c>
      <c r="D454" s="26" t="s">
        <v>30</v>
      </c>
      <c r="E454" s="27" t="s">
        <v>3</v>
      </c>
      <c r="F454" s="26" t="s">
        <v>2</v>
      </c>
      <c r="G454" s="28" t="s">
        <v>101</v>
      </c>
      <c r="H454" s="29">
        <v>410</v>
      </c>
      <c r="I454" s="30">
        <v>846.4</v>
      </c>
      <c r="J454" s="30">
        <v>846.4</v>
      </c>
      <c r="K454" s="30"/>
      <c r="L454" s="30"/>
      <c r="M454" s="30">
        <f t="shared" si="39"/>
        <v>846.4</v>
      </c>
      <c r="N454" s="30">
        <f t="shared" si="40"/>
        <v>846.4</v>
      </c>
    </row>
    <row r="455" spans="1:14" ht="45" x14ac:dyDescent="0.2">
      <c r="A455" s="23" t="s">
        <v>261</v>
      </c>
      <c r="B455" s="24">
        <v>162</v>
      </c>
      <c r="C455" s="25">
        <v>1004</v>
      </c>
      <c r="D455" s="26" t="s">
        <v>30</v>
      </c>
      <c r="E455" s="27" t="s">
        <v>3</v>
      </c>
      <c r="F455" s="26" t="s">
        <v>2</v>
      </c>
      <c r="G455" s="28" t="s">
        <v>97</v>
      </c>
      <c r="H455" s="29" t="s">
        <v>7</v>
      </c>
      <c r="I455" s="30">
        <f>I456</f>
        <v>2345.1999999999998</v>
      </c>
      <c r="J455" s="30">
        <f>J456</f>
        <v>2345.1999999999998</v>
      </c>
      <c r="K455" s="30"/>
      <c r="L455" s="30"/>
      <c r="M455" s="30">
        <f t="shared" si="39"/>
        <v>2345.1999999999998</v>
      </c>
      <c r="N455" s="30">
        <f t="shared" si="40"/>
        <v>2345.1999999999998</v>
      </c>
    </row>
    <row r="456" spans="1:14" ht="22.5" x14ac:dyDescent="0.2">
      <c r="A456" s="23" t="s">
        <v>99</v>
      </c>
      <c r="B456" s="24">
        <v>162</v>
      </c>
      <c r="C456" s="25">
        <v>1004</v>
      </c>
      <c r="D456" s="26" t="s">
        <v>30</v>
      </c>
      <c r="E456" s="27" t="s">
        <v>3</v>
      </c>
      <c r="F456" s="26" t="s">
        <v>2</v>
      </c>
      <c r="G456" s="28" t="s">
        <v>97</v>
      </c>
      <c r="H456" s="29">
        <v>400</v>
      </c>
      <c r="I456" s="30">
        <f>I457</f>
        <v>2345.1999999999998</v>
      </c>
      <c r="J456" s="30">
        <f>J457</f>
        <v>2345.1999999999998</v>
      </c>
      <c r="K456" s="30"/>
      <c r="L456" s="30"/>
      <c r="M456" s="30">
        <f t="shared" si="39"/>
        <v>2345.1999999999998</v>
      </c>
      <c r="N456" s="30">
        <f t="shared" si="40"/>
        <v>2345.1999999999998</v>
      </c>
    </row>
    <row r="457" spans="1:14" x14ac:dyDescent="0.2">
      <c r="A457" s="23" t="s">
        <v>98</v>
      </c>
      <c r="B457" s="24">
        <v>162</v>
      </c>
      <c r="C457" s="25">
        <v>1004</v>
      </c>
      <c r="D457" s="26" t="s">
        <v>30</v>
      </c>
      <c r="E457" s="27" t="s">
        <v>3</v>
      </c>
      <c r="F457" s="26" t="s">
        <v>2</v>
      </c>
      <c r="G457" s="28" t="s">
        <v>97</v>
      </c>
      <c r="H457" s="29">
        <v>410</v>
      </c>
      <c r="I457" s="30">
        <v>2345.1999999999998</v>
      </c>
      <c r="J457" s="30">
        <v>2345.1999999999998</v>
      </c>
      <c r="K457" s="30"/>
      <c r="L457" s="30"/>
      <c r="M457" s="30">
        <f t="shared" si="39"/>
        <v>2345.1999999999998</v>
      </c>
      <c r="N457" s="30">
        <f t="shared" si="40"/>
        <v>2345.1999999999998</v>
      </c>
    </row>
    <row r="458" spans="1:14" ht="22.5" x14ac:dyDescent="0.2">
      <c r="A458" s="36" t="s">
        <v>96</v>
      </c>
      <c r="B458" s="37">
        <v>298</v>
      </c>
      <c r="C458" s="38" t="s">
        <v>7</v>
      </c>
      <c r="D458" s="39" t="s">
        <v>7</v>
      </c>
      <c r="E458" s="40" t="s">
        <v>7</v>
      </c>
      <c r="F458" s="39" t="s">
        <v>7</v>
      </c>
      <c r="G458" s="41" t="s">
        <v>7</v>
      </c>
      <c r="H458" s="42" t="s">
        <v>7</v>
      </c>
      <c r="I458" s="43">
        <f>I459+I514+I542+I555+I588</f>
        <v>51551.9</v>
      </c>
      <c r="J458" s="43">
        <f>J459+J514+J542+J555+J588</f>
        <v>51725.4</v>
      </c>
      <c r="K458" s="43"/>
      <c r="L458" s="43"/>
      <c r="M458" s="43">
        <f t="shared" si="39"/>
        <v>51551.9</v>
      </c>
      <c r="N458" s="43">
        <f t="shared" si="40"/>
        <v>51725.4</v>
      </c>
    </row>
    <row r="459" spans="1:14" x14ac:dyDescent="0.2">
      <c r="A459" s="23" t="s">
        <v>27</v>
      </c>
      <c r="B459" s="24">
        <v>298</v>
      </c>
      <c r="C459" s="25">
        <v>100</v>
      </c>
      <c r="D459" s="26" t="s">
        <v>7</v>
      </c>
      <c r="E459" s="27" t="s">
        <v>7</v>
      </c>
      <c r="F459" s="26" t="s">
        <v>7</v>
      </c>
      <c r="G459" s="28" t="s">
        <v>7</v>
      </c>
      <c r="H459" s="29" t="s">
        <v>7</v>
      </c>
      <c r="I459" s="30">
        <f>I460+I466+I488+I493</f>
        <v>24899.1</v>
      </c>
      <c r="J459" s="30">
        <f>J460+J466+J488+J493</f>
        <v>24962.3</v>
      </c>
      <c r="K459" s="30"/>
      <c r="L459" s="30"/>
      <c r="M459" s="30">
        <f t="shared" si="39"/>
        <v>24899.1</v>
      </c>
      <c r="N459" s="30">
        <f t="shared" si="40"/>
        <v>24962.3</v>
      </c>
    </row>
    <row r="460" spans="1:14" ht="22.5" x14ac:dyDescent="0.2">
      <c r="A460" s="23" t="s">
        <v>95</v>
      </c>
      <c r="B460" s="24">
        <v>298</v>
      </c>
      <c r="C460" s="25">
        <v>102</v>
      </c>
      <c r="D460" s="26" t="s">
        <v>7</v>
      </c>
      <c r="E460" s="27" t="s">
        <v>7</v>
      </c>
      <c r="F460" s="26" t="s">
        <v>7</v>
      </c>
      <c r="G460" s="28" t="s">
        <v>7</v>
      </c>
      <c r="H460" s="29" t="s">
        <v>7</v>
      </c>
      <c r="I460" s="30">
        <f>I461</f>
        <v>2650.8</v>
      </c>
      <c r="J460" s="30">
        <f t="shared" ref="I460:J464" si="45">J461</f>
        <v>2650.8</v>
      </c>
      <c r="K460" s="30"/>
      <c r="L460" s="30"/>
      <c r="M460" s="30">
        <f t="shared" si="39"/>
        <v>2650.8</v>
      </c>
      <c r="N460" s="30">
        <f t="shared" si="40"/>
        <v>2650.8</v>
      </c>
    </row>
    <row r="461" spans="1:14" ht="22.5" x14ac:dyDescent="0.2">
      <c r="A461" s="23" t="s">
        <v>309</v>
      </c>
      <c r="B461" s="24">
        <v>298</v>
      </c>
      <c r="C461" s="25">
        <v>102</v>
      </c>
      <c r="D461" s="26">
        <v>51</v>
      </c>
      <c r="E461" s="27" t="s">
        <v>3</v>
      </c>
      <c r="F461" s="26" t="s">
        <v>2</v>
      </c>
      <c r="G461" s="28" t="s">
        <v>9</v>
      </c>
      <c r="H461" s="29" t="s">
        <v>7</v>
      </c>
      <c r="I461" s="30">
        <f t="shared" si="45"/>
        <v>2650.8</v>
      </c>
      <c r="J461" s="30">
        <f t="shared" si="45"/>
        <v>2650.8</v>
      </c>
      <c r="K461" s="30"/>
      <c r="L461" s="30"/>
      <c r="M461" s="30">
        <f t="shared" si="39"/>
        <v>2650.8</v>
      </c>
      <c r="N461" s="30">
        <f t="shared" si="40"/>
        <v>2650.8</v>
      </c>
    </row>
    <row r="462" spans="1:14" ht="22.5" x14ac:dyDescent="0.2">
      <c r="A462" s="23" t="s">
        <v>94</v>
      </c>
      <c r="B462" s="24">
        <v>298</v>
      </c>
      <c r="C462" s="25">
        <v>102</v>
      </c>
      <c r="D462" s="26" t="s">
        <v>93</v>
      </c>
      <c r="E462" s="27" t="s">
        <v>23</v>
      </c>
      <c r="F462" s="26" t="s">
        <v>2</v>
      </c>
      <c r="G462" s="28" t="s">
        <v>9</v>
      </c>
      <c r="H462" s="29" t="s">
        <v>7</v>
      </c>
      <c r="I462" s="30">
        <f t="shared" si="45"/>
        <v>2650.8</v>
      </c>
      <c r="J462" s="30">
        <f t="shared" si="45"/>
        <v>2650.8</v>
      </c>
      <c r="K462" s="30"/>
      <c r="L462" s="30"/>
      <c r="M462" s="30">
        <f t="shared" si="39"/>
        <v>2650.8</v>
      </c>
      <c r="N462" s="30">
        <f t="shared" si="40"/>
        <v>2650.8</v>
      </c>
    </row>
    <row r="463" spans="1:14" ht="22.5" x14ac:dyDescent="0.2">
      <c r="A463" s="23" t="s">
        <v>15</v>
      </c>
      <c r="B463" s="24">
        <v>298</v>
      </c>
      <c r="C463" s="25">
        <v>102</v>
      </c>
      <c r="D463" s="26" t="s">
        <v>93</v>
      </c>
      <c r="E463" s="27" t="s">
        <v>23</v>
      </c>
      <c r="F463" s="26" t="s">
        <v>2</v>
      </c>
      <c r="G463" s="28" t="s">
        <v>11</v>
      </c>
      <c r="H463" s="29" t="s">
        <v>7</v>
      </c>
      <c r="I463" s="30">
        <f t="shared" si="45"/>
        <v>2650.8</v>
      </c>
      <c r="J463" s="30">
        <f t="shared" si="45"/>
        <v>2650.8</v>
      </c>
      <c r="K463" s="30"/>
      <c r="L463" s="30"/>
      <c r="M463" s="30">
        <f t="shared" si="39"/>
        <v>2650.8</v>
      </c>
      <c r="N463" s="30">
        <f t="shared" si="40"/>
        <v>2650.8</v>
      </c>
    </row>
    <row r="464" spans="1:14" ht="43.9" customHeight="1" x14ac:dyDescent="0.2">
      <c r="A464" s="23" t="s">
        <v>6</v>
      </c>
      <c r="B464" s="24">
        <v>298</v>
      </c>
      <c r="C464" s="25">
        <v>102</v>
      </c>
      <c r="D464" s="26" t="s">
        <v>93</v>
      </c>
      <c r="E464" s="27" t="s">
        <v>23</v>
      </c>
      <c r="F464" s="26" t="s">
        <v>2</v>
      </c>
      <c r="G464" s="28" t="s">
        <v>11</v>
      </c>
      <c r="H464" s="29">
        <v>100</v>
      </c>
      <c r="I464" s="30">
        <f t="shared" si="45"/>
        <v>2650.8</v>
      </c>
      <c r="J464" s="30">
        <f t="shared" si="45"/>
        <v>2650.8</v>
      </c>
      <c r="K464" s="30"/>
      <c r="L464" s="30"/>
      <c r="M464" s="30">
        <f t="shared" si="39"/>
        <v>2650.8</v>
      </c>
      <c r="N464" s="30">
        <f t="shared" si="40"/>
        <v>2650.8</v>
      </c>
    </row>
    <row r="465" spans="1:14" ht="22.5" x14ac:dyDescent="0.2">
      <c r="A465" s="23" t="s">
        <v>5</v>
      </c>
      <c r="B465" s="24">
        <v>298</v>
      </c>
      <c r="C465" s="25">
        <v>102</v>
      </c>
      <c r="D465" s="26" t="s">
        <v>93</v>
      </c>
      <c r="E465" s="27" t="s">
        <v>23</v>
      </c>
      <c r="F465" s="26" t="s">
        <v>2</v>
      </c>
      <c r="G465" s="28" t="s">
        <v>11</v>
      </c>
      <c r="H465" s="29">
        <v>120</v>
      </c>
      <c r="I465" s="30">
        <f>2167+483.8</f>
        <v>2650.8</v>
      </c>
      <c r="J465" s="30">
        <f>2167+483.8</f>
        <v>2650.8</v>
      </c>
      <c r="K465" s="30"/>
      <c r="L465" s="30"/>
      <c r="M465" s="30">
        <f t="shared" si="39"/>
        <v>2650.8</v>
      </c>
      <c r="N465" s="30">
        <f t="shared" si="40"/>
        <v>2650.8</v>
      </c>
    </row>
    <row r="466" spans="1:14" ht="34.15" customHeight="1" x14ac:dyDescent="0.2">
      <c r="A466" s="23" t="s">
        <v>92</v>
      </c>
      <c r="B466" s="24">
        <v>298</v>
      </c>
      <c r="C466" s="25">
        <v>104</v>
      </c>
      <c r="D466" s="26" t="s">
        <v>7</v>
      </c>
      <c r="E466" s="27" t="s">
        <v>7</v>
      </c>
      <c r="F466" s="26" t="s">
        <v>7</v>
      </c>
      <c r="G466" s="28" t="s">
        <v>7</v>
      </c>
      <c r="H466" s="29" t="s">
        <v>7</v>
      </c>
      <c r="I466" s="30">
        <f>I467</f>
        <v>20181.5</v>
      </c>
      <c r="J466" s="30">
        <f>J467</f>
        <v>20241.599999999999</v>
      </c>
      <c r="K466" s="30"/>
      <c r="L466" s="30"/>
      <c r="M466" s="30">
        <f t="shared" si="39"/>
        <v>20181.5</v>
      </c>
      <c r="N466" s="30">
        <f t="shared" si="40"/>
        <v>20241.599999999999</v>
      </c>
    </row>
    <row r="467" spans="1:14" ht="45.6" customHeight="1" x14ac:dyDescent="0.2">
      <c r="A467" s="23" t="s">
        <v>300</v>
      </c>
      <c r="B467" s="24">
        <v>298</v>
      </c>
      <c r="C467" s="25">
        <v>104</v>
      </c>
      <c r="D467" s="26" t="s">
        <v>34</v>
      </c>
      <c r="E467" s="27" t="s">
        <v>3</v>
      </c>
      <c r="F467" s="26" t="s">
        <v>2</v>
      </c>
      <c r="G467" s="28" t="s">
        <v>9</v>
      </c>
      <c r="H467" s="29" t="s">
        <v>7</v>
      </c>
      <c r="I467" s="30">
        <f>I468+I473+I478+I485</f>
        <v>20181.5</v>
      </c>
      <c r="J467" s="30">
        <f>J468+J473+J478+J485</f>
        <v>20241.599999999999</v>
      </c>
      <c r="K467" s="30"/>
      <c r="L467" s="30"/>
      <c r="M467" s="30">
        <f t="shared" si="39"/>
        <v>20181.5</v>
      </c>
      <c r="N467" s="30">
        <f t="shared" si="40"/>
        <v>20241.599999999999</v>
      </c>
    </row>
    <row r="468" spans="1:14" ht="22.5" x14ac:dyDescent="0.2">
      <c r="A468" s="23" t="s">
        <v>91</v>
      </c>
      <c r="B468" s="24">
        <v>298</v>
      </c>
      <c r="C468" s="25">
        <v>104</v>
      </c>
      <c r="D468" s="26" t="s">
        <v>34</v>
      </c>
      <c r="E468" s="27" t="s">
        <v>3</v>
      </c>
      <c r="F468" s="26" t="s">
        <v>2</v>
      </c>
      <c r="G468" s="28" t="s">
        <v>90</v>
      </c>
      <c r="H468" s="29" t="s">
        <v>7</v>
      </c>
      <c r="I468" s="30">
        <f>I469+I471</f>
        <v>583.70000000000005</v>
      </c>
      <c r="J468" s="30">
        <f>J469+J471</f>
        <v>603.70000000000005</v>
      </c>
      <c r="K468" s="30"/>
      <c r="L468" s="30"/>
      <c r="M468" s="30">
        <f t="shared" si="39"/>
        <v>583.70000000000005</v>
      </c>
      <c r="N468" s="30">
        <f t="shared" si="40"/>
        <v>603.70000000000005</v>
      </c>
    </row>
    <row r="469" spans="1:14" ht="45" x14ac:dyDescent="0.2">
      <c r="A469" s="23" t="s">
        <v>6</v>
      </c>
      <c r="B469" s="24">
        <v>298</v>
      </c>
      <c r="C469" s="25">
        <v>104</v>
      </c>
      <c r="D469" s="26" t="s">
        <v>34</v>
      </c>
      <c r="E469" s="27" t="s">
        <v>3</v>
      </c>
      <c r="F469" s="26" t="s">
        <v>2</v>
      </c>
      <c r="G469" s="28" t="s">
        <v>90</v>
      </c>
      <c r="H469" s="29">
        <v>100</v>
      </c>
      <c r="I469" s="30">
        <f>I470</f>
        <v>465.70000000000005</v>
      </c>
      <c r="J469" s="30">
        <f>J470</f>
        <v>465.70000000000005</v>
      </c>
      <c r="K469" s="30"/>
      <c r="L469" s="30"/>
      <c r="M469" s="30">
        <f t="shared" si="39"/>
        <v>465.70000000000005</v>
      </c>
      <c r="N469" s="30">
        <f t="shared" si="40"/>
        <v>465.70000000000005</v>
      </c>
    </row>
    <row r="470" spans="1:14" ht="22.5" x14ac:dyDescent="0.2">
      <c r="A470" s="23" t="s">
        <v>5</v>
      </c>
      <c r="B470" s="24">
        <v>298</v>
      </c>
      <c r="C470" s="25">
        <v>104</v>
      </c>
      <c r="D470" s="26" t="s">
        <v>34</v>
      </c>
      <c r="E470" s="27" t="s">
        <v>3</v>
      </c>
      <c r="F470" s="26" t="s">
        <v>2</v>
      </c>
      <c r="G470" s="28" t="s">
        <v>90</v>
      </c>
      <c r="H470" s="29">
        <v>120</v>
      </c>
      <c r="I470" s="30">
        <f>345.7+15.6+104.4</f>
        <v>465.70000000000005</v>
      </c>
      <c r="J470" s="30">
        <f>345.7+15.6+104.4</f>
        <v>465.70000000000005</v>
      </c>
      <c r="K470" s="30"/>
      <c r="L470" s="30"/>
      <c r="M470" s="30">
        <f t="shared" ref="M470:M533" si="46">I470+K470</f>
        <v>465.70000000000005</v>
      </c>
      <c r="N470" s="30">
        <f t="shared" ref="N470:N533" si="47">J470+L470</f>
        <v>465.70000000000005</v>
      </c>
    </row>
    <row r="471" spans="1:14" ht="22.5" x14ac:dyDescent="0.2">
      <c r="A471" s="23" t="s">
        <v>14</v>
      </c>
      <c r="B471" s="24">
        <v>298</v>
      </c>
      <c r="C471" s="25">
        <v>104</v>
      </c>
      <c r="D471" s="26" t="s">
        <v>34</v>
      </c>
      <c r="E471" s="27" t="s">
        <v>3</v>
      </c>
      <c r="F471" s="26" t="s">
        <v>2</v>
      </c>
      <c r="G471" s="28" t="s">
        <v>90</v>
      </c>
      <c r="H471" s="29">
        <v>200</v>
      </c>
      <c r="I471" s="30">
        <f>I472</f>
        <v>118</v>
      </c>
      <c r="J471" s="30">
        <f>J472</f>
        <v>138</v>
      </c>
      <c r="K471" s="30"/>
      <c r="L471" s="30"/>
      <c r="M471" s="30">
        <f t="shared" si="46"/>
        <v>118</v>
      </c>
      <c r="N471" s="30">
        <f t="shared" si="47"/>
        <v>138</v>
      </c>
    </row>
    <row r="472" spans="1:14" ht="24" customHeight="1" x14ac:dyDescent="0.2">
      <c r="A472" s="23" t="s">
        <v>13</v>
      </c>
      <c r="B472" s="24">
        <v>298</v>
      </c>
      <c r="C472" s="25">
        <v>104</v>
      </c>
      <c r="D472" s="26" t="s">
        <v>34</v>
      </c>
      <c r="E472" s="27" t="s">
        <v>3</v>
      </c>
      <c r="F472" s="26" t="s">
        <v>2</v>
      </c>
      <c r="G472" s="28" t="s">
        <v>90</v>
      </c>
      <c r="H472" s="29">
        <v>240</v>
      </c>
      <c r="I472" s="30">
        <v>118</v>
      </c>
      <c r="J472" s="30">
        <v>138</v>
      </c>
      <c r="K472" s="30"/>
      <c r="L472" s="30"/>
      <c r="M472" s="30">
        <f t="shared" si="46"/>
        <v>118</v>
      </c>
      <c r="N472" s="30">
        <f t="shared" si="47"/>
        <v>138</v>
      </c>
    </row>
    <row r="473" spans="1:14" ht="56.25" x14ac:dyDescent="0.2">
      <c r="A473" s="1" t="s">
        <v>277</v>
      </c>
      <c r="B473" s="31">
        <v>298</v>
      </c>
      <c r="C473" s="25">
        <v>104</v>
      </c>
      <c r="D473" s="32" t="s">
        <v>34</v>
      </c>
      <c r="E473" s="33" t="s">
        <v>3</v>
      </c>
      <c r="F473" s="32" t="s">
        <v>2</v>
      </c>
      <c r="G473" s="34">
        <v>78791</v>
      </c>
      <c r="H473" s="29" t="s">
        <v>7</v>
      </c>
      <c r="I473" s="35">
        <f>I474+I476</f>
        <v>1167.3</v>
      </c>
      <c r="J473" s="35">
        <f>J474+J476</f>
        <v>1207.3999999999999</v>
      </c>
      <c r="K473" s="35"/>
      <c r="L473" s="35"/>
      <c r="M473" s="35">
        <f t="shared" si="46"/>
        <v>1167.3</v>
      </c>
      <c r="N473" s="35">
        <f t="shared" si="47"/>
        <v>1207.3999999999999</v>
      </c>
    </row>
    <row r="474" spans="1:14" ht="45" x14ac:dyDescent="0.2">
      <c r="A474" s="1" t="s">
        <v>6</v>
      </c>
      <c r="B474" s="31">
        <v>298</v>
      </c>
      <c r="C474" s="25">
        <v>104</v>
      </c>
      <c r="D474" s="32" t="s">
        <v>34</v>
      </c>
      <c r="E474" s="33" t="s">
        <v>3</v>
      </c>
      <c r="F474" s="32" t="s">
        <v>2</v>
      </c>
      <c r="G474" s="34">
        <v>78791</v>
      </c>
      <c r="H474" s="29">
        <v>100</v>
      </c>
      <c r="I474" s="35">
        <f>I475</f>
        <v>1068.5999999999999</v>
      </c>
      <c r="J474" s="35">
        <f>J475</f>
        <v>1068.5999999999999</v>
      </c>
      <c r="K474" s="35"/>
      <c r="L474" s="35"/>
      <c r="M474" s="35">
        <f t="shared" si="46"/>
        <v>1068.5999999999999</v>
      </c>
      <c r="N474" s="35">
        <f t="shared" si="47"/>
        <v>1068.5999999999999</v>
      </c>
    </row>
    <row r="475" spans="1:14" ht="24" customHeight="1" x14ac:dyDescent="0.2">
      <c r="A475" s="1" t="s">
        <v>5</v>
      </c>
      <c r="B475" s="31">
        <v>298</v>
      </c>
      <c r="C475" s="25">
        <v>104</v>
      </c>
      <c r="D475" s="32" t="s">
        <v>34</v>
      </c>
      <c r="E475" s="33" t="s">
        <v>3</v>
      </c>
      <c r="F475" s="32" t="s">
        <v>2</v>
      </c>
      <c r="G475" s="34">
        <v>78791</v>
      </c>
      <c r="H475" s="29">
        <v>120</v>
      </c>
      <c r="I475" s="35">
        <f>790+40+238.6</f>
        <v>1068.5999999999999</v>
      </c>
      <c r="J475" s="35">
        <f>790+40+238.6</f>
        <v>1068.5999999999999</v>
      </c>
      <c r="K475" s="35"/>
      <c r="L475" s="35"/>
      <c r="M475" s="35">
        <f t="shared" si="46"/>
        <v>1068.5999999999999</v>
      </c>
      <c r="N475" s="35">
        <f t="shared" si="47"/>
        <v>1068.5999999999999</v>
      </c>
    </row>
    <row r="476" spans="1:14" ht="24" customHeight="1" x14ac:dyDescent="0.2">
      <c r="A476" s="1" t="s">
        <v>14</v>
      </c>
      <c r="B476" s="31">
        <v>298</v>
      </c>
      <c r="C476" s="25">
        <v>104</v>
      </c>
      <c r="D476" s="32" t="s">
        <v>34</v>
      </c>
      <c r="E476" s="33" t="s">
        <v>3</v>
      </c>
      <c r="F476" s="32" t="s">
        <v>2</v>
      </c>
      <c r="G476" s="34">
        <v>78791</v>
      </c>
      <c r="H476" s="29">
        <v>200</v>
      </c>
      <c r="I476" s="35">
        <f>I477</f>
        <v>98.7</v>
      </c>
      <c r="J476" s="35">
        <f>J477</f>
        <v>138.80000000000001</v>
      </c>
      <c r="K476" s="35"/>
      <c r="L476" s="35"/>
      <c r="M476" s="35">
        <f t="shared" si="46"/>
        <v>98.7</v>
      </c>
      <c r="N476" s="35">
        <f t="shared" si="47"/>
        <v>138.80000000000001</v>
      </c>
    </row>
    <row r="477" spans="1:14" ht="24" customHeight="1" x14ac:dyDescent="0.2">
      <c r="A477" s="1" t="s">
        <v>13</v>
      </c>
      <c r="B477" s="31">
        <v>298</v>
      </c>
      <c r="C477" s="25">
        <v>104</v>
      </c>
      <c r="D477" s="32" t="s">
        <v>34</v>
      </c>
      <c r="E477" s="33" t="s">
        <v>3</v>
      </c>
      <c r="F477" s="32" t="s">
        <v>2</v>
      </c>
      <c r="G477" s="34">
        <v>78791</v>
      </c>
      <c r="H477" s="29">
        <v>240</v>
      </c>
      <c r="I477" s="35">
        <v>98.7</v>
      </c>
      <c r="J477" s="35">
        <v>138.80000000000001</v>
      </c>
      <c r="K477" s="35"/>
      <c r="L477" s="35"/>
      <c r="M477" s="35">
        <f t="shared" si="46"/>
        <v>98.7</v>
      </c>
      <c r="N477" s="35">
        <f t="shared" si="47"/>
        <v>138.80000000000001</v>
      </c>
    </row>
    <row r="478" spans="1:14" ht="22.5" x14ac:dyDescent="0.2">
      <c r="A478" s="23" t="s">
        <v>15</v>
      </c>
      <c r="B478" s="24">
        <v>298</v>
      </c>
      <c r="C478" s="25">
        <v>104</v>
      </c>
      <c r="D478" s="26" t="s">
        <v>34</v>
      </c>
      <c r="E478" s="27" t="s">
        <v>3</v>
      </c>
      <c r="F478" s="26" t="s">
        <v>2</v>
      </c>
      <c r="G478" s="28" t="s">
        <v>11</v>
      </c>
      <c r="H478" s="29" t="s">
        <v>7</v>
      </c>
      <c r="I478" s="30">
        <f>I479+I481+I483</f>
        <v>18298.3</v>
      </c>
      <c r="J478" s="30">
        <f>J479+J481+J483</f>
        <v>18298.3</v>
      </c>
      <c r="K478" s="30"/>
      <c r="L478" s="30"/>
      <c r="M478" s="30">
        <f t="shared" si="46"/>
        <v>18298.3</v>
      </c>
      <c r="N478" s="30">
        <f t="shared" si="47"/>
        <v>18298.3</v>
      </c>
    </row>
    <row r="479" spans="1:14" ht="43.9" customHeight="1" x14ac:dyDescent="0.2">
      <c r="A479" s="23" t="s">
        <v>6</v>
      </c>
      <c r="B479" s="24">
        <v>298</v>
      </c>
      <c r="C479" s="25">
        <v>104</v>
      </c>
      <c r="D479" s="26" t="s">
        <v>34</v>
      </c>
      <c r="E479" s="27" t="s">
        <v>3</v>
      </c>
      <c r="F479" s="26" t="s">
        <v>2</v>
      </c>
      <c r="G479" s="28" t="s">
        <v>11</v>
      </c>
      <c r="H479" s="29">
        <v>100</v>
      </c>
      <c r="I479" s="30">
        <f>I480</f>
        <v>17194.8</v>
      </c>
      <c r="J479" s="30">
        <f>J480</f>
        <v>17194.8</v>
      </c>
      <c r="K479" s="30"/>
      <c r="L479" s="30"/>
      <c r="M479" s="30">
        <f t="shared" si="46"/>
        <v>17194.8</v>
      </c>
      <c r="N479" s="30">
        <f t="shared" si="47"/>
        <v>17194.8</v>
      </c>
    </row>
    <row r="480" spans="1:14" ht="22.5" x14ac:dyDescent="0.2">
      <c r="A480" s="23" t="s">
        <v>5</v>
      </c>
      <c r="B480" s="24">
        <v>298</v>
      </c>
      <c r="C480" s="25">
        <v>104</v>
      </c>
      <c r="D480" s="26" t="s">
        <v>34</v>
      </c>
      <c r="E480" s="27" t="s">
        <v>3</v>
      </c>
      <c r="F480" s="26" t="s">
        <v>2</v>
      </c>
      <c r="G480" s="28" t="s">
        <v>11</v>
      </c>
      <c r="H480" s="29">
        <v>120</v>
      </c>
      <c r="I480" s="30">
        <f>12845.4+470+3879.4</f>
        <v>17194.8</v>
      </c>
      <c r="J480" s="30">
        <f>12845.4+470+3879.4</f>
        <v>17194.8</v>
      </c>
      <c r="K480" s="30"/>
      <c r="L480" s="30"/>
      <c r="M480" s="30">
        <f t="shared" si="46"/>
        <v>17194.8</v>
      </c>
      <c r="N480" s="30">
        <f t="shared" si="47"/>
        <v>17194.8</v>
      </c>
    </row>
    <row r="481" spans="1:14" ht="22.5" x14ac:dyDescent="0.2">
      <c r="A481" s="23" t="s">
        <v>14</v>
      </c>
      <c r="B481" s="24">
        <v>298</v>
      </c>
      <c r="C481" s="25">
        <v>104</v>
      </c>
      <c r="D481" s="26" t="s">
        <v>34</v>
      </c>
      <c r="E481" s="27" t="s">
        <v>3</v>
      </c>
      <c r="F481" s="26" t="s">
        <v>2</v>
      </c>
      <c r="G481" s="28" t="s">
        <v>11</v>
      </c>
      <c r="H481" s="29">
        <v>200</v>
      </c>
      <c r="I481" s="30">
        <f>I482</f>
        <v>1094.5</v>
      </c>
      <c r="J481" s="30">
        <f>J482</f>
        <v>1094.5</v>
      </c>
      <c r="K481" s="30"/>
      <c r="L481" s="30"/>
      <c r="M481" s="30">
        <f t="shared" si="46"/>
        <v>1094.5</v>
      </c>
      <c r="N481" s="30">
        <f t="shared" si="47"/>
        <v>1094.5</v>
      </c>
    </row>
    <row r="482" spans="1:14" ht="22.5" x14ac:dyDescent="0.2">
      <c r="A482" s="23" t="s">
        <v>13</v>
      </c>
      <c r="B482" s="24">
        <v>298</v>
      </c>
      <c r="C482" s="25">
        <v>104</v>
      </c>
      <c r="D482" s="26" t="s">
        <v>34</v>
      </c>
      <c r="E482" s="27" t="s">
        <v>3</v>
      </c>
      <c r="F482" s="26" t="s">
        <v>2</v>
      </c>
      <c r="G482" s="28" t="s">
        <v>11</v>
      </c>
      <c r="H482" s="29">
        <v>240</v>
      </c>
      <c r="I482" s="30">
        <f>991+103.5</f>
        <v>1094.5</v>
      </c>
      <c r="J482" s="30">
        <f>991+103.5</f>
        <v>1094.5</v>
      </c>
      <c r="K482" s="30"/>
      <c r="L482" s="30"/>
      <c r="M482" s="30">
        <f t="shared" si="46"/>
        <v>1094.5</v>
      </c>
      <c r="N482" s="30">
        <f t="shared" si="47"/>
        <v>1094.5</v>
      </c>
    </row>
    <row r="483" spans="1:14" x14ac:dyDescent="0.2">
      <c r="A483" s="23" t="s">
        <v>71</v>
      </c>
      <c r="B483" s="24">
        <v>298</v>
      </c>
      <c r="C483" s="25">
        <v>104</v>
      </c>
      <c r="D483" s="26" t="s">
        <v>34</v>
      </c>
      <c r="E483" s="27" t="s">
        <v>3</v>
      </c>
      <c r="F483" s="26" t="s">
        <v>2</v>
      </c>
      <c r="G483" s="28" t="s">
        <v>11</v>
      </c>
      <c r="H483" s="29">
        <v>800</v>
      </c>
      <c r="I483" s="30">
        <f>I484</f>
        <v>9</v>
      </c>
      <c r="J483" s="30">
        <f>J484</f>
        <v>9</v>
      </c>
      <c r="K483" s="30"/>
      <c r="L483" s="30"/>
      <c r="M483" s="30">
        <f t="shared" si="46"/>
        <v>9</v>
      </c>
      <c r="N483" s="30">
        <f t="shared" si="47"/>
        <v>9</v>
      </c>
    </row>
    <row r="484" spans="1:14" x14ac:dyDescent="0.2">
      <c r="A484" s="23" t="s">
        <v>70</v>
      </c>
      <c r="B484" s="24">
        <v>298</v>
      </c>
      <c r="C484" s="25">
        <v>104</v>
      </c>
      <c r="D484" s="26" t="s">
        <v>34</v>
      </c>
      <c r="E484" s="27" t="s">
        <v>3</v>
      </c>
      <c r="F484" s="26" t="s">
        <v>2</v>
      </c>
      <c r="G484" s="28" t="s">
        <v>11</v>
      </c>
      <c r="H484" s="29">
        <v>850</v>
      </c>
      <c r="I484" s="30">
        <f>0.6+8.4</f>
        <v>9</v>
      </c>
      <c r="J484" s="30">
        <f>8.4+0.6</f>
        <v>9</v>
      </c>
      <c r="K484" s="30"/>
      <c r="L484" s="30"/>
      <c r="M484" s="30">
        <f t="shared" si="46"/>
        <v>9</v>
      </c>
      <c r="N484" s="30">
        <f t="shared" si="47"/>
        <v>9</v>
      </c>
    </row>
    <row r="485" spans="1:14" x14ac:dyDescent="0.2">
      <c r="A485" s="1" t="s">
        <v>315</v>
      </c>
      <c r="B485" s="31">
        <v>298</v>
      </c>
      <c r="C485" s="25">
        <v>104</v>
      </c>
      <c r="D485" s="32" t="s">
        <v>34</v>
      </c>
      <c r="E485" s="33" t="s">
        <v>3</v>
      </c>
      <c r="F485" s="32" t="s">
        <v>2</v>
      </c>
      <c r="G485" s="34" t="s">
        <v>278</v>
      </c>
      <c r="H485" s="29" t="s">
        <v>7</v>
      </c>
      <c r="I485" s="30">
        <f>I486</f>
        <v>132.19999999999999</v>
      </c>
      <c r="J485" s="30">
        <f>J486</f>
        <v>132.19999999999999</v>
      </c>
      <c r="K485" s="30"/>
      <c r="L485" s="30"/>
      <c r="M485" s="30">
        <f t="shared" si="46"/>
        <v>132.19999999999999</v>
      </c>
      <c r="N485" s="30">
        <f t="shared" si="47"/>
        <v>132.19999999999999</v>
      </c>
    </row>
    <row r="486" spans="1:14" ht="22.5" x14ac:dyDescent="0.2">
      <c r="A486" s="1" t="s">
        <v>14</v>
      </c>
      <c r="B486" s="31">
        <v>298</v>
      </c>
      <c r="C486" s="25">
        <v>104</v>
      </c>
      <c r="D486" s="32" t="s">
        <v>34</v>
      </c>
      <c r="E486" s="33" t="s">
        <v>3</v>
      </c>
      <c r="F486" s="32" t="s">
        <v>2</v>
      </c>
      <c r="G486" s="34" t="s">
        <v>278</v>
      </c>
      <c r="H486" s="29">
        <v>200</v>
      </c>
      <c r="I486" s="30">
        <f>I487</f>
        <v>132.19999999999999</v>
      </c>
      <c r="J486" s="30">
        <f>J487</f>
        <v>132.19999999999999</v>
      </c>
      <c r="K486" s="30"/>
      <c r="L486" s="30"/>
      <c r="M486" s="30">
        <f t="shared" si="46"/>
        <v>132.19999999999999</v>
      </c>
      <c r="N486" s="30">
        <f t="shared" si="47"/>
        <v>132.19999999999999</v>
      </c>
    </row>
    <row r="487" spans="1:14" ht="22.5" x14ac:dyDescent="0.2">
      <c r="A487" s="1" t="s">
        <v>13</v>
      </c>
      <c r="B487" s="31">
        <v>298</v>
      </c>
      <c r="C487" s="25">
        <v>104</v>
      </c>
      <c r="D487" s="32" t="s">
        <v>34</v>
      </c>
      <c r="E487" s="33" t="s">
        <v>3</v>
      </c>
      <c r="F487" s="32" t="s">
        <v>2</v>
      </c>
      <c r="G487" s="34" t="s">
        <v>278</v>
      </c>
      <c r="H487" s="29">
        <v>240</v>
      </c>
      <c r="I487" s="30">
        <v>132.19999999999999</v>
      </c>
      <c r="J487" s="30">
        <v>132.19999999999999</v>
      </c>
      <c r="K487" s="30"/>
      <c r="L487" s="30"/>
      <c r="M487" s="30">
        <f t="shared" si="46"/>
        <v>132.19999999999999</v>
      </c>
      <c r="N487" s="30">
        <f t="shared" si="47"/>
        <v>132.19999999999999</v>
      </c>
    </row>
    <row r="488" spans="1:14" x14ac:dyDescent="0.2">
      <c r="A488" s="23" t="s">
        <v>89</v>
      </c>
      <c r="B488" s="24">
        <v>298</v>
      </c>
      <c r="C488" s="25">
        <v>105</v>
      </c>
      <c r="D488" s="26" t="s">
        <v>7</v>
      </c>
      <c r="E488" s="27" t="s">
        <v>7</v>
      </c>
      <c r="F488" s="26" t="s">
        <v>7</v>
      </c>
      <c r="G488" s="28" t="s">
        <v>7</v>
      </c>
      <c r="H488" s="29" t="s">
        <v>7</v>
      </c>
      <c r="I488" s="30">
        <f t="shared" ref="I488:J491" si="48">I489</f>
        <v>10.1</v>
      </c>
      <c r="J488" s="30">
        <f t="shared" si="48"/>
        <v>13.2</v>
      </c>
      <c r="K488" s="30"/>
      <c r="L488" s="30"/>
      <c r="M488" s="30">
        <f t="shared" si="46"/>
        <v>10.1</v>
      </c>
      <c r="N488" s="30">
        <f t="shared" si="47"/>
        <v>13.2</v>
      </c>
    </row>
    <row r="489" spans="1:14" ht="45" x14ac:dyDescent="0.2">
      <c r="A489" s="23" t="s">
        <v>300</v>
      </c>
      <c r="B489" s="24">
        <v>298</v>
      </c>
      <c r="C489" s="25">
        <v>105</v>
      </c>
      <c r="D489" s="26" t="s">
        <v>34</v>
      </c>
      <c r="E489" s="27" t="s">
        <v>3</v>
      </c>
      <c r="F489" s="26" t="s">
        <v>2</v>
      </c>
      <c r="G489" s="28" t="s">
        <v>9</v>
      </c>
      <c r="H489" s="29" t="s">
        <v>7</v>
      </c>
      <c r="I489" s="30">
        <f t="shared" si="48"/>
        <v>10.1</v>
      </c>
      <c r="J489" s="30">
        <f t="shared" si="48"/>
        <v>13.2</v>
      </c>
      <c r="K489" s="30"/>
      <c r="L489" s="30"/>
      <c r="M489" s="30">
        <f t="shared" si="46"/>
        <v>10.1</v>
      </c>
      <c r="N489" s="30">
        <f t="shared" si="47"/>
        <v>13.2</v>
      </c>
    </row>
    <row r="490" spans="1:14" ht="33.6" customHeight="1" x14ac:dyDescent="0.2">
      <c r="A490" s="23" t="s">
        <v>88</v>
      </c>
      <c r="B490" s="24">
        <v>298</v>
      </c>
      <c r="C490" s="25">
        <v>105</v>
      </c>
      <c r="D490" s="26" t="s">
        <v>34</v>
      </c>
      <c r="E490" s="27" t="s">
        <v>3</v>
      </c>
      <c r="F490" s="26" t="s">
        <v>2</v>
      </c>
      <c r="G490" s="28" t="s">
        <v>87</v>
      </c>
      <c r="H490" s="29" t="s">
        <v>7</v>
      </c>
      <c r="I490" s="30">
        <f t="shared" si="48"/>
        <v>10.1</v>
      </c>
      <c r="J490" s="30">
        <f t="shared" si="48"/>
        <v>13.2</v>
      </c>
      <c r="K490" s="30"/>
      <c r="L490" s="30"/>
      <c r="M490" s="30">
        <f t="shared" si="46"/>
        <v>10.1</v>
      </c>
      <c r="N490" s="30">
        <f t="shared" si="47"/>
        <v>13.2</v>
      </c>
    </row>
    <row r="491" spans="1:14" ht="22.5" x14ac:dyDescent="0.2">
      <c r="A491" s="23" t="s">
        <v>14</v>
      </c>
      <c r="B491" s="24">
        <v>298</v>
      </c>
      <c r="C491" s="25">
        <v>105</v>
      </c>
      <c r="D491" s="26" t="s">
        <v>34</v>
      </c>
      <c r="E491" s="27" t="s">
        <v>3</v>
      </c>
      <c r="F491" s="26" t="s">
        <v>2</v>
      </c>
      <c r="G491" s="28" t="s">
        <v>87</v>
      </c>
      <c r="H491" s="29">
        <v>200</v>
      </c>
      <c r="I491" s="30">
        <f t="shared" si="48"/>
        <v>10.1</v>
      </c>
      <c r="J491" s="30">
        <f t="shared" si="48"/>
        <v>13.2</v>
      </c>
      <c r="K491" s="30"/>
      <c r="L491" s="30"/>
      <c r="M491" s="30">
        <f t="shared" si="46"/>
        <v>10.1</v>
      </c>
      <c r="N491" s="30">
        <f t="shared" si="47"/>
        <v>13.2</v>
      </c>
    </row>
    <row r="492" spans="1:14" ht="22.5" x14ac:dyDescent="0.2">
      <c r="A492" s="23" t="s">
        <v>13</v>
      </c>
      <c r="B492" s="24">
        <v>298</v>
      </c>
      <c r="C492" s="25">
        <v>105</v>
      </c>
      <c r="D492" s="26" t="s">
        <v>34</v>
      </c>
      <c r="E492" s="27" t="s">
        <v>3</v>
      </c>
      <c r="F492" s="26" t="s">
        <v>2</v>
      </c>
      <c r="G492" s="28" t="s">
        <v>87</v>
      </c>
      <c r="H492" s="29">
        <v>240</v>
      </c>
      <c r="I492" s="30">
        <v>10.1</v>
      </c>
      <c r="J492" s="30">
        <v>13.2</v>
      </c>
      <c r="K492" s="30"/>
      <c r="L492" s="30"/>
      <c r="M492" s="30">
        <f t="shared" si="46"/>
        <v>10.1</v>
      </c>
      <c r="N492" s="30">
        <f t="shared" si="47"/>
        <v>13.2</v>
      </c>
    </row>
    <row r="493" spans="1:14" x14ac:dyDescent="0.2">
      <c r="A493" s="23" t="s">
        <v>86</v>
      </c>
      <c r="B493" s="24">
        <v>298</v>
      </c>
      <c r="C493" s="25">
        <v>113</v>
      </c>
      <c r="D493" s="26" t="s">
        <v>7</v>
      </c>
      <c r="E493" s="27" t="s">
        <v>7</v>
      </c>
      <c r="F493" s="26" t="s">
        <v>7</v>
      </c>
      <c r="G493" s="28" t="s">
        <v>7</v>
      </c>
      <c r="H493" s="29" t="s">
        <v>7</v>
      </c>
      <c r="I493" s="30">
        <f>I494+I498+I510</f>
        <v>2056.6999999999998</v>
      </c>
      <c r="J493" s="30">
        <f>J494+J498+J510</f>
        <v>2056.6999999999998</v>
      </c>
      <c r="K493" s="30"/>
      <c r="L493" s="30"/>
      <c r="M493" s="30">
        <f t="shared" si="46"/>
        <v>2056.6999999999998</v>
      </c>
      <c r="N493" s="30">
        <f t="shared" si="47"/>
        <v>2056.6999999999998</v>
      </c>
    </row>
    <row r="494" spans="1:14" ht="67.5" x14ac:dyDescent="0.2">
      <c r="A494" s="23" t="s">
        <v>299</v>
      </c>
      <c r="B494" s="24">
        <v>298</v>
      </c>
      <c r="C494" s="25">
        <v>113</v>
      </c>
      <c r="D494" s="26" t="s">
        <v>30</v>
      </c>
      <c r="E494" s="27" t="s">
        <v>3</v>
      </c>
      <c r="F494" s="26" t="s">
        <v>2</v>
      </c>
      <c r="G494" s="28" t="s">
        <v>9</v>
      </c>
      <c r="H494" s="29" t="s">
        <v>7</v>
      </c>
      <c r="I494" s="30">
        <f t="shared" ref="I494:J496" si="49">I495</f>
        <v>65</v>
      </c>
      <c r="J494" s="30">
        <f t="shared" si="49"/>
        <v>65</v>
      </c>
      <c r="K494" s="30"/>
      <c r="L494" s="30"/>
      <c r="M494" s="30">
        <f t="shared" si="46"/>
        <v>65</v>
      </c>
      <c r="N494" s="30">
        <f t="shared" si="47"/>
        <v>65</v>
      </c>
    </row>
    <row r="495" spans="1:14" ht="22.5" x14ac:dyDescent="0.2">
      <c r="A495" s="23" t="s">
        <v>85</v>
      </c>
      <c r="B495" s="24">
        <v>298</v>
      </c>
      <c r="C495" s="25">
        <v>113</v>
      </c>
      <c r="D495" s="26" t="s">
        <v>30</v>
      </c>
      <c r="E495" s="27" t="s">
        <v>3</v>
      </c>
      <c r="F495" s="26" t="s">
        <v>2</v>
      </c>
      <c r="G495" s="28" t="s">
        <v>84</v>
      </c>
      <c r="H495" s="29" t="s">
        <v>7</v>
      </c>
      <c r="I495" s="30">
        <f t="shared" si="49"/>
        <v>65</v>
      </c>
      <c r="J495" s="30">
        <f t="shared" si="49"/>
        <v>65</v>
      </c>
      <c r="K495" s="30"/>
      <c r="L495" s="30"/>
      <c r="M495" s="30">
        <f t="shared" si="46"/>
        <v>65</v>
      </c>
      <c r="N495" s="30">
        <f t="shared" si="47"/>
        <v>65</v>
      </c>
    </row>
    <row r="496" spans="1:14" x14ac:dyDescent="0.2">
      <c r="A496" s="23" t="s">
        <v>71</v>
      </c>
      <c r="B496" s="24">
        <v>298</v>
      </c>
      <c r="C496" s="25">
        <v>113</v>
      </c>
      <c r="D496" s="26" t="s">
        <v>30</v>
      </c>
      <c r="E496" s="27" t="s">
        <v>3</v>
      </c>
      <c r="F496" s="26" t="s">
        <v>2</v>
      </c>
      <c r="G496" s="28" t="s">
        <v>84</v>
      </c>
      <c r="H496" s="29">
        <v>800</v>
      </c>
      <c r="I496" s="30">
        <f t="shared" si="49"/>
        <v>65</v>
      </c>
      <c r="J496" s="30">
        <f t="shared" si="49"/>
        <v>65</v>
      </c>
      <c r="K496" s="30"/>
      <c r="L496" s="30"/>
      <c r="M496" s="30">
        <f t="shared" si="46"/>
        <v>65</v>
      </c>
      <c r="N496" s="30">
        <f t="shared" si="47"/>
        <v>65</v>
      </c>
    </row>
    <row r="497" spans="1:14" x14ac:dyDescent="0.2">
      <c r="A497" s="23" t="s">
        <v>70</v>
      </c>
      <c r="B497" s="24">
        <v>298</v>
      </c>
      <c r="C497" s="25">
        <v>113</v>
      </c>
      <c r="D497" s="26" t="s">
        <v>30</v>
      </c>
      <c r="E497" s="27" t="s">
        <v>3</v>
      </c>
      <c r="F497" s="26" t="s">
        <v>2</v>
      </c>
      <c r="G497" s="28" t="s">
        <v>84</v>
      </c>
      <c r="H497" s="29">
        <v>850</v>
      </c>
      <c r="I497" s="30">
        <v>65</v>
      </c>
      <c r="J497" s="30">
        <v>65</v>
      </c>
      <c r="K497" s="30"/>
      <c r="L497" s="30"/>
      <c r="M497" s="30">
        <f t="shared" si="46"/>
        <v>65</v>
      </c>
      <c r="N497" s="30">
        <f t="shared" si="47"/>
        <v>65</v>
      </c>
    </row>
    <row r="498" spans="1:14" ht="45" x14ac:dyDescent="0.2">
      <c r="A498" s="23" t="s">
        <v>300</v>
      </c>
      <c r="B498" s="24">
        <v>298</v>
      </c>
      <c r="C498" s="25">
        <v>113</v>
      </c>
      <c r="D498" s="26" t="s">
        <v>34</v>
      </c>
      <c r="E498" s="27" t="s">
        <v>3</v>
      </c>
      <c r="F498" s="26" t="s">
        <v>2</v>
      </c>
      <c r="G498" s="28" t="s">
        <v>9</v>
      </c>
      <c r="H498" s="29" t="s">
        <v>7</v>
      </c>
      <c r="I498" s="30">
        <f>I499+I502+I505</f>
        <v>1891.7</v>
      </c>
      <c r="J498" s="30">
        <f>J499+J502+J505</f>
        <v>1891.7</v>
      </c>
      <c r="K498" s="30"/>
      <c r="L498" s="30"/>
      <c r="M498" s="30">
        <f t="shared" si="46"/>
        <v>1891.7</v>
      </c>
      <c r="N498" s="30">
        <f t="shared" si="47"/>
        <v>1891.7</v>
      </c>
    </row>
    <row r="499" spans="1:14" x14ac:dyDescent="0.2">
      <c r="A499" s="23" t="s">
        <v>83</v>
      </c>
      <c r="B499" s="24">
        <v>298</v>
      </c>
      <c r="C499" s="25">
        <v>113</v>
      </c>
      <c r="D499" s="26" t="s">
        <v>34</v>
      </c>
      <c r="E499" s="27" t="s">
        <v>3</v>
      </c>
      <c r="F499" s="26" t="s">
        <v>2</v>
      </c>
      <c r="G499" s="28" t="s">
        <v>82</v>
      </c>
      <c r="H499" s="29" t="s">
        <v>7</v>
      </c>
      <c r="I499" s="30">
        <f>I500</f>
        <v>40</v>
      </c>
      <c r="J499" s="30">
        <f>J500</f>
        <v>40</v>
      </c>
      <c r="K499" s="30"/>
      <c r="L499" s="30"/>
      <c r="M499" s="30">
        <f t="shared" si="46"/>
        <v>40</v>
      </c>
      <c r="N499" s="30">
        <f t="shared" si="47"/>
        <v>40</v>
      </c>
    </row>
    <row r="500" spans="1:14" ht="22.5" x14ac:dyDescent="0.2">
      <c r="A500" s="23" t="s">
        <v>14</v>
      </c>
      <c r="B500" s="24">
        <v>298</v>
      </c>
      <c r="C500" s="25">
        <v>113</v>
      </c>
      <c r="D500" s="26" t="s">
        <v>34</v>
      </c>
      <c r="E500" s="27" t="s">
        <v>3</v>
      </c>
      <c r="F500" s="26" t="s">
        <v>2</v>
      </c>
      <c r="G500" s="28" t="s">
        <v>82</v>
      </c>
      <c r="H500" s="29">
        <v>200</v>
      </c>
      <c r="I500" s="30">
        <f>I501</f>
        <v>40</v>
      </c>
      <c r="J500" s="30">
        <f>J501</f>
        <v>40</v>
      </c>
      <c r="K500" s="30"/>
      <c r="L500" s="30"/>
      <c r="M500" s="30">
        <f t="shared" si="46"/>
        <v>40</v>
      </c>
      <c r="N500" s="30">
        <f t="shared" si="47"/>
        <v>40</v>
      </c>
    </row>
    <row r="501" spans="1:14" ht="22.5" x14ac:dyDescent="0.2">
      <c r="A501" s="23" t="s">
        <v>13</v>
      </c>
      <c r="B501" s="24">
        <v>298</v>
      </c>
      <c r="C501" s="25">
        <v>113</v>
      </c>
      <c r="D501" s="26" t="s">
        <v>34</v>
      </c>
      <c r="E501" s="27" t="s">
        <v>3</v>
      </c>
      <c r="F501" s="26" t="s">
        <v>2</v>
      </c>
      <c r="G501" s="28" t="s">
        <v>82</v>
      </c>
      <c r="H501" s="29">
        <v>240</v>
      </c>
      <c r="I501" s="30">
        <v>40</v>
      </c>
      <c r="J501" s="30">
        <v>40</v>
      </c>
      <c r="K501" s="30"/>
      <c r="L501" s="30"/>
      <c r="M501" s="30">
        <f t="shared" si="46"/>
        <v>40</v>
      </c>
      <c r="N501" s="30">
        <f t="shared" si="47"/>
        <v>40</v>
      </c>
    </row>
    <row r="502" spans="1:14" ht="22.5" x14ac:dyDescent="0.2">
      <c r="A502" s="23" t="s">
        <v>81</v>
      </c>
      <c r="B502" s="24">
        <v>298</v>
      </c>
      <c r="C502" s="25">
        <v>113</v>
      </c>
      <c r="D502" s="26" t="s">
        <v>34</v>
      </c>
      <c r="E502" s="27" t="s">
        <v>3</v>
      </c>
      <c r="F502" s="26" t="s">
        <v>2</v>
      </c>
      <c r="G502" s="28" t="s">
        <v>80</v>
      </c>
      <c r="H502" s="29" t="s">
        <v>7</v>
      </c>
      <c r="I502" s="30">
        <f>I503</f>
        <v>1463.7</v>
      </c>
      <c r="J502" s="30">
        <f>J503</f>
        <v>1463.7</v>
      </c>
      <c r="K502" s="30"/>
      <c r="L502" s="30"/>
      <c r="M502" s="30">
        <f t="shared" si="46"/>
        <v>1463.7</v>
      </c>
      <c r="N502" s="30">
        <f t="shared" si="47"/>
        <v>1463.7</v>
      </c>
    </row>
    <row r="503" spans="1:14" ht="22.5" x14ac:dyDescent="0.2">
      <c r="A503" s="23" t="s">
        <v>14</v>
      </c>
      <c r="B503" s="24">
        <v>298</v>
      </c>
      <c r="C503" s="25">
        <v>113</v>
      </c>
      <c r="D503" s="26" t="s">
        <v>34</v>
      </c>
      <c r="E503" s="27" t="s">
        <v>3</v>
      </c>
      <c r="F503" s="26" t="s">
        <v>2</v>
      </c>
      <c r="G503" s="28" t="s">
        <v>80</v>
      </c>
      <c r="H503" s="29">
        <v>200</v>
      </c>
      <c r="I503" s="30">
        <f>I504</f>
        <v>1463.7</v>
      </c>
      <c r="J503" s="30">
        <f>J504</f>
        <v>1463.7</v>
      </c>
      <c r="K503" s="30"/>
      <c r="L503" s="30"/>
      <c r="M503" s="30">
        <f t="shared" si="46"/>
        <v>1463.7</v>
      </c>
      <c r="N503" s="30">
        <f t="shared" si="47"/>
        <v>1463.7</v>
      </c>
    </row>
    <row r="504" spans="1:14" ht="22.5" x14ac:dyDescent="0.2">
      <c r="A504" s="23" t="s">
        <v>13</v>
      </c>
      <c r="B504" s="24">
        <v>298</v>
      </c>
      <c r="C504" s="25">
        <v>113</v>
      </c>
      <c r="D504" s="26" t="s">
        <v>34</v>
      </c>
      <c r="E504" s="27" t="s">
        <v>3</v>
      </c>
      <c r="F504" s="26" t="s">
        <v>2</v>
      </c>
      <c r="G504" s="28" t="s">
        <v>80</v>
      </c>
      <c r="H504" s="29">
        <v>240</v>
      </c>
      <c r="I504" s="30">
        <v>1463.7</v>
      </c>
      <c r="J504" s="30">
        <v>1463.7</v>
      </c>
      <c r="K504" s="30"/>
      <c r="L504" s="30"/>
      <c r="M504" s="30">
        <f t="shared" si="46"/>
        <v>1463.7</v>
      </c>
      <c r="N504" s="30">
        <f t="shared" si="47"/>
        <v>1463.7</v>
      </c>
    </row>
    <row r="505" spans="1:14" ht="21.75" customHeight="1" x14ac:dyDescent="0.2">
      <c r="A505" s="23" t="s">
        <v>314</v>
      </c>
      <c r="B505" s="24">
        <v>298</v>
      </c>
      <c r="C505" s="25">
        <v>113</v>
      </c>
      <c r="D505" s="26" t="s">
        <v>34</v>
      </c>
      <c r="E505" s="27" t="s">
        <v>3</v>
      </c>
      <c r="F505" s="26" t="s">
        <v>2</v>
      </c>
      <c r="G505" s="28">
        <v>80550</v>
      </c>
      <c r="H505" s="29" t="s">
        <v>7</v>
      </c>
      <c r="I505" s="30">
        <f>I506+I508</f>
        <v>388</v>
      </c>
      <c r="J505" s="30">
        <f>J506+J508</f>
        <v>388</v>
      </c>
      <c r="K505" s="30"/>
      <c r="L505" s="30"/>
      <c r="M505" s="30">
        <f t="shared" si="46"/>
        <v>388</v>
      </c>
      <c r="N505" s="30">
        <f t="shared" si="47"/>
        <v>388</v>
      </c>
    </row>
    <row r="506" spans="1:14" ht="45" x14ac:dyDescent="0.2">
      <c r="A506" s="23" t="s">
        <v>6</v>
      </c>
      <c r="B506" s="24">
        <v>298</v>
      </c>
      <c r="C506" s="25">
        <v>113</v>
      </c>
      <c r="D506" s="26" t="s">
        <v>34</v>
      </c>
      <c r="E506" s="27" t="s">
        <v>3</v>
      </c>
      <c r="F506" s="26" t="s">
        <v>2</v>
      </c>
      <c r="G506" s="28">
        <v>80550</v>
      </c>
      <c r="H506" s="29">
        <v>100</v>
      </c>
      <c r="I506" s="30">
        <f>I507</f>
        <v>34</v>
      </c>
      <c r="J506" s="30">
        <f>J507</f>
        <v>34</v>
      </c>
      <c r="K506" s="30"/>
      <c r="L506" s="30"/>
      <c r="M506" s="30">
        <f t="shared" si="46"/>
        <v>34</v>
      </c>
      <c r="N506" s="30">
        <f t="shared" si="47"/>
        <v>34</v>
      </c>
    </row>
    <row r="507" spans="1:14" ht="22.5" x14ac:dyDescent="0.2">
      <c r="A507" s="23" t="s">
        <v>5</v>
      </c>
      <c r="B507" s="24">
        <v>298</v>
      </c>
      <c r="C507" s="25">
        <v>113</v>
      </c>
      <c r="D507" s="26" t="s">
        <v>34</v>
      </c>
      <c r="E507" s="27" t="s">
        <v>3</v>
      </c>
      <c r="F507" s="26" t="s">
        <v>2</v>
      </c>
      <c r="G507" s="28">
        <v>80550</v>
      </c>
      <c r="H507" s="29">
        <v>120</v>
      </c>
      <c r="I507" s="30">
        <v>34</v>
      </c>
      <c r="J507" s="30">
        <v>34</v>
      </c>
      <c r="K507" s="30"/>
      <c r="L507" s="30"/>
      <c r="M507" s="30">
        <f t="shared" si="46"/>
        <v>34</v>
      </c>
      <c r="N507" s="30">
        <f t="shared" si="47"/>
        <v>34</v>
      </c>
    </row>
    <row r="508" spans="1:14" ht="22.5" x14ac:dyDescent="0.2">
      <c r="A508" s="23" t="s">
        <v>14</v>
      </c>
      <c r="B508" s="24">
        <v>298</v>
      </c>
      <c r="C508" s="25">
        <v>113</v>
      </c>
      <c r="D508" s="26" t="s">
        <v>34</v>
      </c>
      <c r="E508" s="27" t="s">
        <v>3</v>
      </c>
      <c r="F508" s="26" t="s">
        <v>2</v>
      </c>
      <c r="G508" s="28">
        <v>80550</v>
      </c>
      <c r="H508" s="29">
        <v>200</v>
      </c>
      <c r="I508" s="30">
        <f>I509</f>
        <v>354</v>
      </c>
      <c r="J508" s="30">
        <f>J509</f>
        <v>354</v>
      </c>
      <c r="K508" s="30"/>
      <c r="L508" s="30"/>
      <c r="M508" s="30">
        <f t="shared" si="46"/>
        <v>354</v>
      </c>
      <c r="N508" s="30">
        <f t="shared" si="47"/>
        <v>354</v>
      </c>
    </row>
    <row r="509" spans="1:14" ht="22.5" x14ac:dyDescent="0.2">
      <c r="A509" s="23" t="s">
        <v>13</v>
      </c>
      <c r="B509" s="24">
        <v>298</v>
      </c>
      <c r="C509" s="25">
        <v>113</v>
      </c>
      <c r="D509" s="26" t="s">
        <v>34</v>
      </c>
      <c r="E509" s="27" t="s">
        <v>3</v>
      </c>
      <c r="F509" s="26" t="s">
        <v>2</v>
      </c>
      <c r="G509" s="28">
        <v>80550</v>
      </c>
      <c r="H509" s="29">
        <v>240</v>
      </c>
      <c r="I509" s="30">
        <v>354</v>
      </c>
      <c r="J509" s="30">
        <v>354</v>
      </c>
      <c r="K509" s="30"/>
      <c r="L509" s="30"/>
      <c r="M509" s="30">
        <f t="shared" si="46"/>
        <v>354</v>
      </c>
      <c r="N509" s="30">
        <f t="shared" si="47"/>
        <v>354</v>
      </c>
    </row>
    <row r="510" spans="1:14" ht="45" x14ac:dyDescent="0.2">
      <c r="A510" s="23" t="s">
        <v>305</v>
      </c>
      <c r="B510" s="24">
        <v>298</v>
      </c>
      <c r="C510" s="25">
        <v>113</v>
      </c>
      <c r="D510" s="26" t="s">
        <v>77</v>
      </c>
      <c r="E510" s="27" t="s">
        <v>3</v>
      </c>
      <c r="F510" s="26" t="s">
        <v>2</v>
      </c>
      <c r="G510" s="28" t="s">
        <v>9</v>
      </c>
      <c r="H510" s="29" t="s">
        <v>7</v>
      </c>
      <c r="I510" s="30">
        <f t="shared" ref="I510:J512" si="50">I511</f>
        <v>100</v>
      </c>
      <c r="J510" s="30">
        <f t="shared" si="50"/>
        <v>100</v>
      </c>
      <c r="K510" s="30"/>
      <c r="L510" s="30"/>
      <c r="M510" s="30">
        <f t="shared" si="46"/>
        <v>100</v>
      </c>
      <c r="N510" s="30">
        <f t="shared" si="47"/>
        <v>100</v>
      </c>
    </row>
    <row r="511" spans="1:14" ht="22.5" x14ac:dyDescent="0.2">
      <c r="A511" s="23" t="s">
        <v>258</v>
      </c>
      <c r="B511" s="24">
        <v>298</v>
      </c>
      <c r="C511" s="25">
        <v>113</v>
      </c>
      <c r="D511" s="26" t="s">
        <v>77</v>
      </c>
      <c r="E511" s="27" t="s">
        <v>3</v>
      </c>
      <c r="F511" s="26" t="s">
        <v>2</v>
      </c>
      <c r="G511" s="28" t="s">
        <v>76</v>
      </c>
      <c r="H511" s="29" t="s">
        <v>7</v>
      </c>
      <c r="I511" s="30">
        <f t="shared" si="50"/>
        <v>100</v>
      </c>
      <c r="J511" s="30">
        <f t="shared" si="50"/>
        <v>100</v>
      </c>
      <c r="K511" s="30"/>
      <c r="L511" s="30"/>
      <c r="M511" s="30">
        <f t="shared" si="46"/>
        <v>100</v>
      </c>
      <c r="N511" s="30">
        <f t="shared" si="47"/>
        <v>100</v>
      </c>
    </row>
    <row r="512" spans="1:14" ht="22.5" x14ac:dyDescent="0.2">
      <c r="A512" s="23" t="s">
        <v>79</v>
      </c>
      <c r="B512" s="24">
        <v>298</v>
      </c>
      <c r="C512" s="25">
        <v>113</v>
      </c>
      <c r="D512" s="26" t="s">
        <v>77</v>
      </c>
      <c r="E512" s="27" t="s">
        <v>3</v>
      </c>
      <c r="F512" s="26" t="s">
        <v>2</v>
      </c>
      <c r="G512" s="28" t="s">
        <v>76</v>
      </c>
      <c r="H512" s="29">
        <v>600</v>
      </c>
      <c r="I512" s="30">
        <f t="shared" si="50"/>
        <v>100</v>
      </c>
      <c r="J512" s="30">
        <f t="shared" si="50"/>
        <v>100</v>
      </c>
      <c r="K512" s="30"/>
      <c r="L512" s="30"/>
      <c r="M512" s="30">
        <f t="shared" si="46"/>
        <v>100</v>
      </c>
      <c r="N512" s="30">
        <f t="shared" si="47"/>
        <v>100</v>
      </c>
    </row>
    <row r="513" spans="1:14" ht="22.5" x14ac:dyDescent="0.2">
      <c r="A513" s="23" t="s">
        <v>78</v>
      </c>
      <c r="B513" s="24">
        <v>298</v>
      </c>
      <c r="C513" s="25">
        <v>113</v>
      </c>
      <c r="D513" s="26" t="s">
        <v>77</v>
      </c>
      <c r="E513" s="27" t="s">
        <v>3</v>
      </c>
      <c r="F513" s="26" t="s">
        <v>2</v>
      </c>
      <c r="G513" s="28" t="s">
        <v>76</v>
      </c>
      <c r="H513" s="29">
        <v>630</v>
      </c>
      <c r="I513" s="30">
        <v>100</v>
      </c>
      <c r="J513" s="30">
        <v>100</v>
      </c>
      <c r="K513" s="30"/>
      <c r="L513" s="30"/>
      <c r="M513" s="30">
        <f t="shared" si="46"/>
        <v>100</v>
      </c>
      <c r="N513" s="30">
        <f t="shared" si="47"/>
        <v>100</v>
      </c>
    </row>
    <row r="514" spans="1:14" ht="22.5" x14ac:dyDescent="0.2">
      <c r="A514" s="23" t="s">
        <v>75</v>
      </c>
      <c r="B514" s="24">
        <v>298</v>
      </c>
      <c r="C514" s="25">
        <v>300</v>
      </c>
      <c r="D514" s="26" t="s">
        <v>7</v>
      </c>
      <c r="E514" s="27" t="s">
        <v>7</v>
      </c>
      <c r="F514" s="26" t="s">
        <v>7</v>
      </c>
      <c r="G514" s="28" t="s">
        <v>7</v>
      </c>
      <c r="H514" s="29" t="s">
        <v>7</v>
      </c>
      <c r="I514" s="30">
        <f>I515+I532+I537</f>
        <v>17547.7</v>
      </c>
      <c r="J514" s="30">
        <f>J515+J532+J537</f>
        <v>17557.7</v>
      </c>
      <c r="K514" s="30"/>
      <c r="L514" s="30"/>
      <c r="M514" s="30">
        <f t="shared" si="46"/>
        <v>17547.7</v>
      </c>
      <c r="N514" s="30">
        <f t="shared" si="47"/>
        <v>17557.7</v>
      </c>
    </row>
    <row r="515" spans="1:14" ht="33.75" x14ac:dyDescent="0.2">
      <c r="A515" s="23" t="s">
        <v>74</v>
      </c>
      <c r="B515" s="24">
        <v>298</v>
      </c>
      <c r="C515" s="25">
        <v>309</v>
      </c>
      <c r="D515" s="26" t="s">
        <v>7</v>
      </c>
      <c r="E515" s="27" t="s">
        <v>7</v>
      </c>
      <c r="F515" s="26" t="s">
        <v>7</v>
      </c>
      <c r="G515" s="28" t="s">
        <v>7</v>
      </c>
      <c r="H515" s="29" t="s">
        <v>7</v>
      </c>
      <c r="I515" s="30">
        <f>I516</f>
        <v>17417.7</v>
      </c>
      <c r="J515" s="30">
        <f>J516</f>
        <v>17417.7</v>
      </c>
      <c r="K515" s="30"/>
      <c r="L515" s="30"/>
      <c r="M515" s="30">
        <f t="shared" si="46"/>
        <v>17417.7</v>
      </c>
      <c r="N515" s="30">
        <f t="shared" si="47"/>
        <v>17417.7</v>
      </c>
    </row>
    <row r="516" spans="1:14" ht="90" x14ac:dyDescent="0.2">
      <c r="A516" s="23" t="s">
        <v>322</v>
      </c>
      <c r="B516" s="24">
        <v>298</v>
      </c>
      <c r="C516" s="25">
        <v>309</v>
      </c>
      <c r="D516" s="26" t="s">
        <v>63</v>
      </c>
      <c r="E516" s="27" t="s">
        <v>3</v>
      </c>
      <c r="F516" s="26" t="s">
        <v>2</v>
      </c>
      <c r="G516" s="28" t="s">
        <v>9</v>
      </c>
      <c r="H516" s="29" t="s">
        <v>7</v>
      </c>
      <c r="I516" s="30">
        <f>I517+I522+I529</f>
        <v>17417.7</v>
      </c>
      <c r="J516" s="30">
        <f>J517+J522+J529</f>
        <v>17417.7</v>
      </c>
      <c r="K516" s="30"/>
      <c r="L516" s="30"/>
      <c r="M516" s="30">
        <f t="shared" si="46"/>
        <v>17417.7</v>
      </c>
      <c r="N516" s="30">
        <f t="shared" si="47"/>
        <v>17417.7</v>
      </c>
    </row>
    <row r="517" spans="1:14" ht="22.5" x14ac:dyDescent="0.2">
      <c r="A517" s="23" t="s">
        <v>15</v>
      </c>
      <c r="B517" s="24">
        <v>298</v>
      </c>
      <c r="C517" s="25">
        <v>309</v>
      </c>
      <c r="D517" s="26" t="s">
        <v>63</v>
      </c>
      <c r="E517" s="27" t="s">
        <v>3</v>
      </c>
      <c r="F517" s="26" t="s">
        <v>2</v>
      </c>
      <c r="G517" s="28" t="s">
        <v>11</v>
      </c>
      <c r="H517" s="29" t="s">
        <v>7</v>
      </c>
      <c r="I517" s="30">
        <f>I518+I520</f>
        <v>2887.7</v>
      </c>
      <c r="J517" s="30">
        <f>J518+J520</f>
        <v>2887.7</v>
      </c>
      <c r="K517" s="30"/>
      <c r="L517" s="30"/>
      <c r="M517" s="30">
        <f t="shared" si="46"/>
        <v>2887.7</v>
      </c>
      <c r="N517" s="30">
        <f t="shared" si="47"/>
        <v>2887.7</v>
      </c>
    </row>
    <row r="518" spans="1:14" ht="44.25" customHeight="1" x14ac:dyDescent="0.2">
      <c r="A518" s="23" t="s">
        <v>6</v>
      </c>
      <c r="B518" s="24">
        <v>298</v>
      </c>
      <c r="C518" s="25">
        <v>309</v>
      </c>
      <c r="D518" s="26" t="s">
        <v>63</v>
      </c>
      <c r="E518" s="27" t="s">
        <v>3</v>
      </c>
      <c r="F518" s="26" t="s">
        <v>2</v>
      </c>
      <c r="G518" s="28" t="s">
        <v>11</v>
      </c>
      <c r="H518" s="29">
        <v>100</v>
      </c>
      <c r="I518" s="30">
        <f>I519</f>
        <v>2798.5</v>
      </c>
      <c r="J518" s="30">
        <f>J519</f>
        <v>2798.5</v>
      </c>
      <c r="K518" s="30"/>
      <c r="L518" s="30"/>
      <c r="M518" s="30">
        <f t="shared" si="46"/>
        <v>2798.5</v>
      </c>
      <c r="N518" s="30">
        <f t="shared" si="47"/>
        <v>2798.5</v>
      </c>
    </row>
    <row r="519" spans="1:14" ht="22.5" x14ac:dyDescent="0.2">
      <c r="A519" s="23" t="s">
        <v>5</v>
      </c>
      <c r="B519" s="24">
        <v>298</v>
      </c>
      <c r="C519" s="25">
        <v>309</v>
      </c>
      <c r="D519" s="26" t="s">
        <v>63</v>
      </c>
      <c r="E519" s="27" t="s">
        <v>3</v>
      </c>
      <c r="F519" s="26" t="s">
        <v>2</v>
      </c>
      <c r="G519" s="28" t="s">
        <v>11</v>
      </c>
      <c r="H519" s="29">
        <v>120</v>
      </c>
      <c r="I519" s="30">
        <f>2072+101+625.5</f>
        <v>2798.5</v>
      </c>
      <c r="J519" s="30">
        <f>2072+101+625.5</f>
        <v>2798.5</v>
      </c>
      <c r="K519" s="30"/>
      <c r="L519" s="30"/>
      <c r="M519" s="30">
        <f t="shared" si="46"/>
        <v>2798.5</v>
      </c>
      <c r="N519" s="30">
        <f t="shared" si="47"/>
        <v>2798.5</v>
      </c>
    </row>
    <row r="520" spans="1:14" ht="22.5" x14ac:dyDescent="0.2">
      <c r="A520" s="23" t="s">
        <v>14</v>
      </c>
      <c r="B520" s="24">
        <v>298</v>
      </c>
      <c r="C520" s="25">
        <v>309</v>
      </c>
      <c r="D520" s="26" t="s">
        <v>63</v>
      </c>
      <c r="E520" s="27" t="s">
        <v>3</v>
      </c>
      <c r="F520" s="26" t="s">
        <v>2</v>
      </c>
      <c r="G520" s="28" t="s">
        <v>11</v>
      </c>
      <c r="H520" s="29">
        <v>200</v>
      </c>
      <c r="I520" s="30">
        <f>I521</f>
        <v>89.200000000000017</v>
      </c>
      <c r="J520" s="30">
        <f>J521</f>
        <v>89.199999999999989</v>
      </c>
      <c r="K520" s="30"/>
      <c r="L520" s="30"/>
      <c r="M520" s="30">
        <f t="shared" si="46"/>
        <v>89.200000000000017</v>
      </c>
      <c r="N520" s="30">
        <f t="shared" si="47"/>
        <v>89.199999999999989</v>
      </c>
    </row>
    <row r="521" spans="1:14" ht="22.5" x14ac:dyDescent="0.2">
      <c r="A521" s="23" t="s">
        <v>13</v>
      </c>
      <c r="B521" s="24">
        <v>298</v>
      </c>
      <c r="C521" s="25">
        <v>309</v>
      </c>
      <c r="D521" s="26" t="s">
        <v>63</v>
      </c>
      <c r="E521" s="27" t="s">
        <v>3</v>
      </c>
      <c r="F521" s="26" t="s">
        <v>2</v>
      </c>
      <c r="G521" s="28" t="s">
        <v>11</v>
      </c>
      <c r="H521" s="29">
        <v>240</v>
      </c>
      <c r="I521" s="30">
        <f>235.4+18.8-50-15-100</f>
        <v>89.200000000000017</v>
      </c>
      <c r="J521" s="30">
        <f>245.4+18.8-50-25-100</f>
        <v>89.199999999999989</v>
      </c>
      <c r="K521" s="30"/>
      <c r="L521" s="30"/>
      <c r="M521" s="30">
        <f t="shared" si="46"/>
        <v>89.200000000000017</v>
      </c>
      <c r="N521" s="30">
        <f t="shared" si="47"/>
        <v>89.199999999999989</v>
      </c>
    </row>
    <row r="522" spans="1:14" ht="22.5" x14ac:dyDescent="0.2">
      <c r="A522" s="23" t="s">
        <v>73</v>
      </c>
      <c r="B522" s="24">
        <v>298</v>
      </c>
      <c r="C522" s="25">
        <v>309</v>
      </c>
      <c r="D522" s="26" t="s">
        <v>63</v>
      </c>
      <c r="E522" s="27" t="s">
        <v>3</v>
      </c>
      <c r="F522" s="26" t="s">
        <v>2</v>
      </c>
      <c r="G522" s="28" t="s">
        <v>69</v>
      </c>
      <c r="H522" s="29" t="s">
        <v>7</v>
      </c>
      <c r="I522" s="30">
        <f>I523+I525+I527</f>
        <v>14347</v>
      </c>
      <c r="J522" s="30">
        <f>J523+J525+J527</f>
        <v>14347</v>
      </c>
      <c r="K522" s="30"/>
      <c r="L522" s="30"/>
      <c r="M522" s="30">
        <f t="shared" si="46"/>
        <v>14347</v>
      </c>
      <c r="N522" s="30">
        <f t="shared" si="47"/>
        <v>14347</v>
      </c>
    </row>
    <row r="523" spans="1:14" ht="44.45" customHeight="1" x14ac:dyDescent="0.2">
      <c r="A523" s="23" t="s">
        <v>6</v>
      </c>
      <c r="B523" s="24">
        <v>298</v>
      </c>
      <c r="C523" s="25">
        <v>309</v>
      </c>
      <c r="D523" s="26" t="s">
        <v>63</v>
      </c>
      <c r="E523" s="27" t="s">
        <v>3</v>
      </c>
      <c r="F523" s="26" t="s">
        <v>2</v>
      </c>
      <c r="G523" s="28" t="s">
        <v>69</v>
      </c>
      <c r="H523" s="29">
        <v>100</v>
      </c>
      <c r="I523" s="30">
        <f>I524</f>
        <v>9059.2000000000007</v>
      </c>
      <c r="J523" s="30">
        <f>J524</f>
        <v>9059.2000000000007</v>
      </c>
      <c r="K523" s="30"/>
      <c r="L523" s="30"/>
      <c r="M523" s="30">
        <f t="shared" si="46"/>
        <v>9059.2000000000007</v>
      </c>
      <c r="N523" s="30">
        <f t="shared" si="47"/>
        <v>9059.2000000000007</v>
      </c>
    </row>
    <row r="524" spans="1:14" x14ac:dyDescent="0.2">
      <c r="A524" s="23" t="s">
        <v>72</v>
      </c>
      <c r="B524" s="24">
        <v>298</v>
      </c>
      <c r="C524" s="25">
        <v>309</v>
      </c>
      <c r="D524" s="26" t="s">
        <v>63</v>
      </c>
      <c r="E524" s="27" t="s">
        <v>3</v>
      </c>
      <c r="F524" s="26" t="s">
        <v>2</v>
      </c>
      <c r="G524" s="28" t="s">
        <v>69</v>
      </c>
      <c r="H524" s="29">
        <v>110</v>
      </c>
      <c r="I524" s="30">
        <f>6830+167+2062.2</f>
        <v>9059.2000000000007</v>
      </c>
      <c r="J524" s="30">
        <f>6830+167+2062.2</f>
        <v>9059.2000000000007</v>
      </c>
      <c r="K524" s="30"/>
      <c r="L524" s="30"/>
      <c r="M524" s="30">
        <f t="shared" si="46"/>
        <v>9059.2000000000007</v>
      </c>
      <c r="N524" s="30">
        <f t="shared" si="47"/>
        <v>9059.2000000000007</v>
      </c>
    </row>
    <row r="525" spans="1:14" ht="22.5" x14ac:dyDescent="0.2">
      <c r="A525" s="23" t="s">
        <v>14</v>
      </c>
      <c r="B525" s="24">
        <v>298</v>
      </c>
      <c r="C525" s="25">
        <v>309</v>
      </c>
      <c r="D525" s="26" t="s">
        <v>63</v>
      </c>
      <c r="E525" s="27" t="s">
        <v>3</v>
      </c>
      <c r="F525" s="26" t="s">
        <v>2</v>
      </c>
      <c r="G525" s="28" t="s">
        <v>69</v>
      </c>
      <c r="H525" s="29">
        <v>200</v>
      </c>
      <c r="I525" s="30">
        <f>I526</f>
        <v>5276.4</v>
      </c>
      <c r="J525" s="30">
        <f>J526</f>
        <v>5276.4</v>
      </c>
      <c r="K525" s="30"/>
      <c r="L525" s="30"/>
      <c r="M525" s="30">
        <f t="shared" si="46"/>
        <v>5276.4</v>
      </c>
      <c r="N525" s="30">
        <f t="shared" si="47"/>
        <v>5276.4</v>
      </c>
    </row>
    <row r="526" spans="1:14" ht="22.5" x14ac:dyDescent="0.2">
      <c r="A526" s="23" t="s">
        <v>13</v>
      </c>
      <c r="B526" s="24">
        <v>298</v>
      </c>
      <c r="C526" s="25">
        <v>309</v>
      </c>
      <c r="D526" s="26" t="s">
        <v>63</v>
      </c>
      <c r="E526" s="27" t="s">
        <v>3</v>
      </c>
      <c r="F526" s="26" t="s">
        <v>2</v>
      </c>
      <c r="G526" s="28" t="s">
        <v>69</v>
      </c>
      <c r="H526" s="29">
        <v>240</v>
      </c>
      <c r="I526" s="30">
        <v>5276.4</v>
      </c>
      <c r="J526" s="30">
        <v>5276.4</v>
      </c>
      <c r="K526" s="30"/>
      <c r="L526" s="30"/>
      <c r="M526" s="30">
        <f t="shared" si="46"/>
        <v>5276.4</v>
      </c>
      <c r="N526" s="30">
        <f t="shared" si="47"/>
        <v>5276.4</v>
      </c>
    </row>
    <row r="527" spans="1:14" x14ac:dyDescent="0.2">
      <c r="A527" s="23" t="s">
        <v>71</v>
      </c>
      <c r="B527" s="24">
        <v>298</v>
      </c>
      <c r="C527" s="25">
        <v>309</v>
      </c>
      <c r="D527" s="26" t="s">
        <v>63</v>
      </c>
      <c r="E527" s="27" t="s">
        <v>3</v>
      </c>
      <c r="F527" s="26" t="s">
        <v>2</v>
      </c>
      <c r="G527" s="28" t="s">
        <v>69</v>
      </c>
      <c r="H527" s="29">
        <v>800</v>
      </c>
      <c r="I527" s="30">
        <f>I528</f>
        <v>11.399999999999999</v>
      </c>
      <c r="J527" s="30">
        <f>J528</f>
        <v>11.399999999999999</v>
      </c>
      <c r="K527" s="30"/>
      <c r="L527" s="30"/>
      <c r="M527" s="30">
        <f t="shared" si="46"/>
        <v>11.399999999999999</v>
      </c>
      <c r="N527" s="30">
        <f t="shared" si="47"/>
        <v>11.399999999999999</v>
      </c>
    </row>
    <row r="528" spans="1:14" x14ac:dyDescent="0.2">
      <c r="A528" s="23" t="s">
        <v>70</v>
      </c>
      <c r="B528" s="24">
        <v>298</v>
      </c>
      <c r="C528" s="25">
        <v>309</v>
      </c>
      <c r="D528" s="26" t="s">
        <v>63</v>
      </c>
      <c r="E528" s="27" t="s">
        <v>3</v>
      </c>
      <c r="F528" s="26" t="s">
        <v>2</v>
      </c>
      <c r="G528" s="28" t="s">
        <v>69</v>
      </c>
      <c r="H528" s="29">
        <v>850</v>
      </c>
      <c r="I528" s="30">
        <f>2.7+8.7</f>
        <v>11.399999999999999</v>
      </c>
      <c r="J528" s="30">
        <f>2.7+8.7</f>
        <v>11.399999999999999</v>
      </c>
      <c r="K528" s="30"/>
      <c r="L528" s="30"/>
      <c r="M528" s="30">
        <f t="shared" si="46"/>
        <v>11.399999999999999</v>
      </c>
      <c r="N528" s="30">
        <f t="shared" si="47"/>
        <v>11.399999999999999</v>
      </c>
    </row>
    <row r="529" spans="1:14" ht="33.75" x14ac:dyDescent="0.2">
      <c r="A529" s="23" t="s">
        <v>68</v>
      </c>
      <c r="B529" s="24">
        <v>298</v>
      </c>
      <c r="C529" s="25">
        <v>309</v>
      </c>
      <c r="D529" s="26" t="s">
        <v>63</v>
      </c>
      <c r="E529" s="27" t="s">
        <v>3</v>
      </c>
      <c r="F529" s="26" t="s">
        <v>2</v>
      </c>
      <c r="G529" s="28" t="s">
        <v>67</v>
      </c>
      <c r="H529" s="29" t="s">
        <v>7</v>
      </c>
      <c r="I529" s="30">
        <f>I530</f>
        <v>183</v>
      </c>
      <c r="J529" s="30">
        <f>J530</f>
        <v>183</v>
      </c>
      <c r="K529" s="30"/>
      <c r="L529" s="30"/>
      <c r="M529" s="30">
        <f t="shared" si="46"/>
        <v>183</v>
      </c>
      <c r="N529" s="30">
        <f t="shared" si="47"/>
        <v>183</v>
      </c>
    </row>
    <row r="530" spans="1:14" ht="22.5" x14ac:dyDescent="0.2">
      <c r="A530" s="23" t="s">
        <v>14</v>
      </c>
      <c r="B530" s="24">
        <v>298</v>
      </c>
      <c r="C530" s="25">
        <v>309</v>
      </c>
      <c r="D530" s="26" t="s">
        <v>63</v>
      </c>
      <c r="E530" s="27" t="s">
        <v>3</v>
      </c>
      <c r="F530" s="26" t="s">
        <v>2</v>
      </c>
      <c r="G530" s="28" t="s">
        <v>67</v>
      </c>
      <c r="H530" s="29">
        <v>200</v>
      </c>
      <c r="I530" s="30">
        <f>I531</f>
        <v>183</v>
      </c>
      <c r="J530" s="30">
        <f>J531</f>
        <v>183</v>
      </c>
      <c r="K530" s="30"/>
      <c r="L530" s="30"/>
      <c r="M530" s="30">
        <f t="shared" si="46"/>
        <v>183</v>
      </c>
      <c r="N530" s="30">
        <f t="shared" si="47"/>
        <v>183</v>
      </c>
    </row>
    <row r="531" spans="1:14" ht="22.5" x14ac:dyDescent="0.2">
      <c r="A531" s="23" t="s">
        <v>13</v>
      </c>
      <c r="B531" s="24">
        <v>298</v>
      </c>
      <c r="C531" s="25">
        <v>309</v>
      </c>
      <c r="D531" s="26" t="s">
        <v>63</v>
      </c>
      <c r="E531" s="27" t="s">
        <v>3</v>
      </c>
      <c r="F531" s="26" t="s">
        <v>2</v>
      </c>
      <c r="G531" s="28" t="s">
        <v>67</v>
      </c>
      <c r="H531" s="29">
        <v>240</v>
      </c>
      <c r="I531" s="30">
        <f>38+45-15+100+15</f>
        <v>183</v>
      </c>
      <c r="J531" s="30">
        <f>38+45-25+100+25</f>
        <v>183</v>
      </c>
      <c r="K531" s="30"/>
      <c r="L531" s="30"/>
      <c r="M531" s="30">
        <f t="shared" si="46"/>
        <v>183</v>
      </c>
      <c r="N531" s="30">
        <f t="shared" si="47"/>
        <v>183</v>
      </c>
    </row>
    <row r="532" spans="1:14" x14ac:dyDescent="0.2">
      <c r="A532" s="23" t="s">
        <v>66</v>
      </c>
      <c r="B532" s="24">
        <v>298</v>
      </c>
      <c r="C532" s="25">
        <v>310</v>
      </c>
      <c r="D532" s="26" t="s">
        <v>7</v>
      </c>
      <c r="E532" s="27" t="s">
        <v>7</v>
      </c>
      <c r="F532" s="26" t="s">
        <v>7</v>
      </c>
      <c r="G532" s="28" t="s">
        <v>7</v>
      </c>
      <c r="H532" s="29" t="s">
        <v>7</v>
      </c>
      <c r="I532" s="30">
        <f>I533</f>
        <v>120</v>
      </c>
      <c r="J532" s="30">
        <f>J533</f>
        <v>130</v>
      </c>
      <c r="K532" s="30"/>
      <c r="L532" s="30"/>
      <c r="M532" s="30">
        <f t="shared" si="46"/>
        <v>120</v>
      </c>
      <c r="N532" s="30">
        <f t="shared" si="47"/>
        <v>130</v>
      </c>
    </row>
    <row r="533" spans="1:14" ht="90" x14ac:dyDescent="0.2">
      <c r="A533" s="23" t="s">
        <v>322</v>
      </c>
      <c r="B533" s="24">
        <v>298</v>
      </c>
      <c r="C533" s="25">
        <v>310</v>
      </c>
      <c r="D533" s="26" t="s">
        <v>63</v>
      </c>
      <c r="E533" s="27" t="s">
        <v>3</v>
      </c>
      <c r="F533" s="26" t="s">
        <v>2</v>
      </c>
      <c r="G533" s="28" t="s">
        <v>9</v>
      </c>
      <c r="H533" s="29" t="s">
        <v>7</v>
      </c>
      <c r="I533" s="30">
        <f t="shared" ref="I533:J535" si="51">I534</f>
        <v>120</v>
      </c>
      <c r="J533" s="30">
        <f t="shared" si="51"/>
        <v>130</v>
      </c>
      <c r="K533" s="30"/>
      <c r="L533" s="30"/>
      <c r="M533" s="30">
        <f t="shared" si="46"/>
        <v>120</v>
      </c>
      <c r="N533" s="30">
        <f t="shared" si="47"/>
        <v>130</v>
      </c>
    </row>
    <row r="534" spans="1:14" ht="22.5" x14ac:dyDescent="0.2">
      <c r="A534" s="23" t="s">
        <v>294</v>
      </c>
      <c r="B534" s="24">
        <v>298</v>
      </c>
      <c r="C534" s="25">
        <v>310</v>
      </c>
      <c r="D534" s="26" t="s">
        <v>63</v>
      </c>
      <c r="E534" s="27" t="s">
        <v>3</v>
      </c>
      <c r="F534" s="26" t="s">
        <v>2</v>
      </c>
      <c r="G534" s="28" t="s">
        <v>62</v>
      </c>
      <c r="H534" s="29" t="s">
        <v>7</v>
      </c>
      <c r="I534" s="30">
        <f t="shared" si="51"/>
        <v>120</v>
      </c>
      <c r="J534" s="30">
        <f t="shared" si="51"/>
        <v>130</v>
      </c>
      <c r="K534" s="30"/>
      <c r="L534" s="30"/>
      <c r="M534" s="30">
        <f t="shared" ref="M534:M597" si="52">I534+K534</f>
        <v>120</v>
      </c>
      <c r="N534" s="30">
        <f t="shared" ref="N534:N597" si="53">J534+L534</f>
        <v>130</v>
      </c>
    </row>
    <row r="535" spans="1:14" x14ac:dyDescent="0.2">
      <c r="A535" s="23" t="s">
        <v>65</v>
      </c>
      <c r="B535" s="24">
        <v>298</v>
      </c>
      <c r="C535" s="25">
        <v>310</v>
      </c>
      <c r="D535" s="26" t="s">
        <v>63</v>
      </c>
      <c r="E535" s="27" t="s">
        <v>3</v>
      </c>
      <c r="F535" s="26" t="s">
        <v>2</v>
      </c>
      <c r="G535" s="28" t="s">
        <v>62</v>
      </c>
      <c r="H535" s="29">
        <v>500</v>
      </c>
      <c r="I535" s="30">
        <f t="shared" si="51"/>
        <v>120</v>
      </c>
      <c r="J535" s="30">
        <f t="shared" si="51"/>
        <v>130</v>
      </c>
      <c r="K535" s="30"/>
      <c r="L535" s="30"/>
      <c r="M535" s="30">
        <f t="shared" si="52"/>
        <v>120</v>
      </c>
      <c r="N535" s="30">
        <f t="shared" si="53"/>
        <v>130</v>
      </c>
    </row>
    <row r="536" spans="1:14" x14ac:dyDescent="0.2">
      <c r="A536" s="23" t="s">
        <v>64</v>
      </c>
      <c r="B536" s="24">
        <v>298</v>
      </c>
      <c r="C536" s="25">
        <v>310</v>
      </c>
      <c r="D536" s="26" t="s">
        <v>63</v>
      </c>
      <c r="E536" s="27" t="s">
        <v>3</v>
      </c>
      <c r="F536" s="26" t="s">
        <v>2</v>
      </c>
      <c r="G536" s="28" t="s">
        <v>62</v>
      </c>
      <c r="H536" s="29">
        <v>540</v>
      </c>
      <c r="I536" s="30">
        <v>120</v>
      </c>
      <c r="J536" s="30">
        <v>130</v>
      </c>
      <c r="K536" s="30"/>
      <c r="L536" s="30"/>
      <c r="M536" s="30">
        <f t="shared" si="52"/>
        <v>120</v>
      </c>
      <c r="N536" s="30">
        <f t="shared" si="53"/>
        <v>130</v>
      </c>
    </row>
    <row r="537" spans="1:14" ht="22.5" x14ac:dyDescent="0.2">
      <c r="A537" s="23" t="s">
        <v>61</v>
      </c>
      <c r="B537" s="24">
        <v>298</v>
      </c>
      <c r="C537" s="25">
        <v>314</v>
      </c>
      <c r="D537" s="26" t="s">
        <v>7</v>
      </c>
      <c r="E537" s="27" t="s">
        <v>7</v>
      </c>
      <c r="F537" s="26" t="s">
        <v>7</v>
      </c>
      <c r="G537" s="28" t="s">
        <v>7</v>
      </c>
      <c r="H537" s="29" t="s">
        <v>7</v>
      </c>
      <c r="I537" s="30">
        <f>I538</f>
        <v>10</v>
      </c>
      <c r="J537" s="30">
        <f>J538</f>
        <v>10</v>
      </c>
      <c r="K537" s="30"/>
      <c r="L537" s="30"/>
      <c r="M537" s="30">
        <f t="shared" si="52"/>
        <v>10</v>
      </c>
      <c r="N537" s="30">
        <f t="shared" si="53"/>
        <v>10</v>
      </c>
    </row>
    <row r="538" spans="1:14" ht="56.25" x14ac:dyDescent="0.2">
      <c r="A538" s="23" t="s">
        <v>292</v>
      </c>
      <c r="B538" s="24">
        <v>298</v>
      </c>
      <c r="C538" s="25">
        <v>314</v>
      </c>
      <c r="D538" s="26" t="s">
        <v>53</v>
      </c>
      <c r="E538" s="27" t="s">
        <v>3</v>
      </c>
      <c r="F538" s="26" t="s">
        <v>2</v>
      </c>
      <c r="G538" s="28" t="s">
        <v>9</v>
      </c>
      <c r="H538" s="29" t="s">
        <v>7</v>
      </c>
      <c r="I538" s="30">
        <f t="shared" ref="I538:J540" si="54">I539</f>
        <v>10</v>
      </c>
      <c r="J538" s="30">
        <f t="shared" si="54"/>
        <v>10</v>
      </c>
      <c r="K538" s="30"/>
      <c r="L538" s="30"/>
      <c r="M538" s="30">
        <f t="shared" si="52"/>
        <v>10</v>
      </c>
      <c r="N538" s="30">
        <f t="shared" si="53"/>
        <v>10</v>
      </c>
    </row>
    <row r="539" spans="1:14" ht="22.5" x14ac:dyDescent="0.2">
      <c r="A539" s="23" t="s">
        <v>60</v>
      </c>
      <c r="B539" s="24">
        <v>298</v>
      </c>
      <c r="C539" s="25">
        <v>314</v>
      </c>
      <c r="D539" s="26" t="s">
        <v>53</v>
      </c>
      <c r="E539" s="27" t="s">
        <v>3</v>
      </c>
      <c r="F539" s="26" t="s">
        <v>2</v>
      </c>
      <c r="G539" s="28" t="s">
        <v>59</v>
      </c>
      <c r="H539" s="29" t="s">
        <v>7</v>
      </c>
      <c r="I539" s="30">
        <f t="shared" si="54"/>
        <v>10</v>
      </c>
      <c r="J539" s="30">
        <f t="shared" si="54"/>
        <v>10</v>
      </c>
      <c r="K539" s="30"/>
      <c r="L539" s="30"/>
      <c r="M539" s="30">
        <f t="shared" si="52"/>
        <v>10</v>
      </c>
      <c r="N539" s="30">
        <f t="shared" si="53"/>
        <v>10</v>
      </c>
    </row>
    <row r="540" spans="1:14" ht="22.5" x14ac:dyDescent="0.2">
      <c r="A540" s="23" t="s">
        <v>14</v>
      </c>
      <c r="B540" s="24">
        <v>298</v>
      </c>
      <c r="C540" s="25">
        <v>314</v>
      </c>
      <c r="D540" s="26" t="s">
        <v>53</v>
      </c>
      <c r="E540" s="27" t="s">
        <v>3</v>
      </c>
      <c r="F540" s="26" t="s">
        <v>2</v>
      </c>
      <c r="G540" s="28" t="s">
        <v>59</v>
      </c>
      <c r="H540" s="29">
        <v>200</v>
      </c>
      <c r="I540" s="30">
        <f t="shared" si="54"/>
        <v>10</v>
      </c>
      <c r="J540" s="30">
        <f t="shared" si="54"/>
        <v>10</v>
      </c>
      <c r="K540" s="30"/>
      <c r="L540" s="30"/>
      <c r="M540" s="30">
        <f t="shared" si="52"/>
        <v>10</v>
      </c>
      <c r="N540" s="30">
        <f t="shared" si="53"/>
        <v>10</v>
      </c>
    </row>
    <row r="541" spans="1:14" ht="22.5" x14ac:dyDescent="0.2">
      <c r="A541" s="23" t="s">
        <v>13</v>
      </c>
      <c r="B541" s="24">
        <v>298</v>
      </c>
      <c r="C541" s="25">
        <v>314</v>
      </c>
      <c r="D541" s="26" t="s">
        <v>53</v>
      </c>
      <c r="E541" s="27" t="s">
        <v>3</v>
      </c>
      <c r="F541" s="26" t="s">
        <v>2</v>
      </c>
      <c r="G541" s="28" t="s">
        <v>59</v>
      </c>
      <c r="H541" s="29">
        <v>240</v>
      </c>
      <c r="I541" s="30">
        <v>10</v>
      </c>
      <c r="J541" s="30">
        <v>10</v>
      </c>
      <c r="K541" s="30"/>
      <c r="L541" s="30"/>
      <c r="M541" s="30">
        <f t="shared" si="52"/>
        <v>10</v>
      </c>
      <c r="N541" s="30">
        <f t="shared" si="53"/>
        <v>10</v>
      </c>
    </row>
    <row r="542" spans="1:14" x14ac:dyDescent="0.2">
      <c r="A542" s="23" t="s">
        <v>58</v>
      </c>
      <c r="B542" s="24">
        <v>298</v>
      </c>
      <c r="C542" s="25">
        <v>700</v>
      </c>
      <c r="D542" s="26" t="s">
        <v>7</v>
      </c>
      <c r="E542" s="27" t="s">
        <v>7</v>
      </c>
      <c r="F542" s="26" t="s">
        <v>7</v>
      </c>
      <c r="G542" s="28" t="s">
        <v>7</v>
      </c>
      <c r="H542" s="29" t="s">
        <v>7</v>
      </c>
      <c r="I542" s="30">
        <f>I543</f>
        <v>197</v>
      </c>
      <c r="J542" s="30">
        <f>J543</f>
        <v>197</v>
      </c>
      <c r="K542" s="30"/>
      <c r="L542" s="30"/>
      <c r="M542" s="30">
        <f t="shared" si="52"/>
        <v>197</v>
      </c>
      <c r="N542" s="30">
        <f t="shared" si="53"/>
        <v>197</v>
      </c>
    </row>
    <row r="543" spans="1:14" x14ac:dyDescent="0.2">
      <c r="A543" s="23" t="s">
        <v>57</v>
      </c>
      <c r="B543" s="24">
        <v>298</v>
      </c>
      <c r="C543" s="25">
        <v>707</v>
      </c>
      <c r="D543" s="26" t="s">
        <v>7</v>
      </c>
      <c r="E543" s="27" t="s">
        <v>7</v>
      </c>
      <c r="F543" s="26" t="s">
        <v>7</v>
      </c>
      <c r="G543" s="28" t="s">
        <v>7</v>
      </c>
      <c r="H543" s="29" t="s">
        <v>7</v>
      </c>
      <c r="I543" s="30">
        <f>I544+I548</f>
        <v>197</v>
      </c>
      <c r="J543" s="30">
        <f>J544+J548</f>
        <v>197</v>
      </c>
      <c r="K543" s="30"/>
      <c r="L543" s="30"/>
      <c r="M543" s="30">
        <f t="shared" si="52"/>
        <v>197</v>
      </c>
      <c r="N543" s="30">
        <f t="shared" si="53"/>
        <v>197</v>
      </c>
    </row>
    <row r="544" spans="1:14" ht="67.5" x14ac:dyDescent="0.2">
      <c r="A544" s="23" t="s">
        <v>299</v>
      </c>
      <c r="B544" s="24">
        <v>298</v>
      </c>
      <c r="C544" s="25">
        <v>707</v>
      </c>
      <c r="D544" s="26" t="s">
        <v>30</v>
      </c>
      <c r="E544" s="27" t="s">
        <v>3</v>
      </c>
      <c r="F544" s="26" t="s">
        <v>2</v>
      </c>
      <c r="G544" s="28" t="s">
        <v>9</v>
      </c>
      <c r="H544" s="29" t="s">
        <v>7</v>
      </c>
      <c r="I544" s="30">
        <f t="shared" ref="I544:J546" si="55">I545</f>
        <v>157</v>
      </c>
      <c r="J544" s="30">
        <f t="shared" si="55"/>
        <v>157</v>
      </c>
      <c r="K544" s="30"/>
      <c r="L544" s="30"/>
      <c r="M544" s="30">
        <f t="shared" si="52"/>
        <v>157</v>
      </c>
      <c r="N544" s="30">
        <f t="shared" si="53"/>
        <v>157</v>
      </c>
    </row>
    <row r="545" spans="1:14" x14ac:dyDescent="0.2">
      <c r="A545" s="23" t="s">
        <v>56</v>
      </c>
      <c r="B545" s="24">
        <v>298</v>
      </c>
      <c r="C545" s="25">
        <v>707</v>
      </c>
      <c r="D545" s="26" t="s">
        <v>30</v>
      </c>
      <c r="E545" s="27" t="s">
        <v>3</v>
      </c>
      <c r="F545" s="26" t="s">
        <v>2</v>
      </c>
      <c r="G545" s="28" t="s">
        <v>55</v>
      </c>
      <c r="H545" s="29" t="s">
        <v>7</v>
      </c>
      <c r="I545" s="30">
        <f t="shared" si="55"/>
        <v>157</v>
      </c>
      <c r="J545" s="30">
        <f t="shared" si="55"/>
        <v>157</v>
      </c>
      <c r="K545" s="30"/>
      <c r="L545" s="30"/>
      <c r="M545" s="30">
        <f t="shared" si="52"/>
        <v>157</v>
      </c>
      <c r="N545" s="30">
        <f t="shared" si="53"/>
        <v>157</v>
      </c>
    </row>
    <row r="546" spans="1:14" ht="22.5" x14ac:dyDescent="0.2">
      <c r="A546" s="23" t="s">
        <v>14</v>
      </c>
      <c r="B546" s="24">
        <v>298</v>
      </c>
      <c r="C546" s="25">
        <v>707</v>
      </c>
      <c r="D546" s="26" t="s">
        <v>30</v>
      </c>
      <c r="E546" s="27" t="s">
        <v>3</v>
      </c>
      <c r="F546" s="26" t="s">
        <v>2</v>
      </c>
      <c r="G546" s="28" t="s">
        <v>55</v>
      </c>
      <c r="H546" s="29">
        <v>200</v>
      </c>
      <c r="I546" s="30">
        <f t="shared" si="55"/>
        <v>157</v>
      </c>
      <c r="J546" s="30">
        <f t="shared" si="55"/>
        <v>157</v>
      </c>
      <c r="K546" s="30"/>
      <c r="L546" s="30"/>
      <c r="M546" s="30">
        <f t="shared" si="52"/>
        <v>157</v>
      </c>
      <c r="N546" s="30">
        <f t="shared" si="53"/>
        <v>157</v>
      </c>
    </row>
    <row r="547" spans="1:14" ht="22.5" x14ac:dyDescent="0.2">
      <c r="A547" s="23" t="s">
        <v>13</v>
      </c>
      <c r="B547" s="24">
        <v>298</v>
      </c>
      <c r="C547" s="25">
        <v>707</v>
      </c>
      <c r="D547" s="26" t="s">
        <v>30</v>
      </c>
      <c r="E547" s="27" t="s">
        <v>3</v>
      </c>
      <c r="F547" s="26" t="s">
        <v>2</v>
      </c>
      <c r="G547" s="28" t="s">
        <v>55</v>
      </c>
      <c r="H547" s="29">
        <v>240</v>
      </c>
      <c r="I547" s="30">
        <v>157</v>
      </c>
      <c r="J547" s="30">
        <v>157</v>
      </c>
      <c r="K547" s="30"/>
      <c r="L547" s="30"/>
      <c r="M547" s="30">
        <f t="shared" si="52"/>
        <v>157</v>
      </c>
      <c r="N547" s="30">
        <f t="shared" si="53"/>
        <v>157</v>
      </c>
    </row>
    <row r="548" spans="1:14" ht="56.25" x14ac:dyDescent="0.2">
      <c r="A548" s="23" t="s">
        <v>292</v>
      </c>
      <c r="B548" s="24">
        <v>298</v>
      </c>
      <c r="C548" s="25">
        <v>707</v>
      </c>
      <c r="D548" s="26" t="s">
        <v>53</v>
      </c>
      <c r="E548" s="27" t="s">
        <v>3</v>
      </c>
      <c r="F548" s="26" t="s">
        <v>2</v>
      </c>
      <c r="G548" s="28" t="s">
        <v>9</v>
      </c>
      <c r="H548" s="29" t="s">
        <v>7</v>
      </c>
      <c r="I548" s="30">
        <f>I549+I552</f>
        <v>40</v>
      </c>
      <c r="J548" s="30">
        <f>J549+J552</f>
        <v>40</v>
      </c>
      <c r="K548" s="30"/>
      <c r="L548" s="30"/>
      <c r="M548" s="30">
        <f t="shared" si="52"/>
        <v>40</v>
      </c>
      <c r="N548" s="30">
        <f t="shared" si="53"/>
        <v>40</v>
      </c>
    </row>
    <row r="549" spans="1:14" x14ac:dyDescent="0.2">
      <c r="A549" s="23" t="s">
        <v>56</v>
      </c>
      <c r="B549" s="24">
        <v>298</v>
      </c>
      <c r="C549" s="25">
        <v>707</v>
      </c>
      <c r="D549" s="26" t="s">
        <v>53</v>
      </c>
      <c r="E549" s="27" t="s">
        <v>3</v>
      </c>
      <c r="F549" s="26" t="s">
        <v>2</v>
      </c>
      <c r="G549" s="28" t="s">
        <v>55</v>
      </c>
      <c r="H549" s="29" t="s">
        <v>7</v>
      </c>
      <c r="I549" s="30">
        <f>I550</f>
        <v>30</v>
      </c>
      <c r="J549" s="30">
        <f>J550</f>
        <v>30</v>
      </c>
      <c r="K549" s="30"/>
      <c r="L549" s="30"/>
      <c r="M549" s="30">
        <f t="shared" si="52"/>
        <v>30</v>
      </c>
      <c r="N549" s="30">
        <f t="shared" si="53"/>
        <v>30</v>
      </c>
    </row>
    <row r="550" spans="1:14" ht="22.5" x14ac:dyDescent="0.2">
      <c r="A550" s="23" t="s">
        <v>14</v>
      </c>
      <c r="B550" s="24">
        <v>298</v>
      </c>
      <c r="C550" s="25">
        <v>707</v>
      </c>
      <c r="D550" s="26" t="s">
        <v>53</v>
      </c>
      <c r="E550" s="27" t="s">
        <v>3</v>
      </c>
      <c r="F550" s="26" t="s">
        <v>2</v>
      </c>
      <c r="G550" s="28" t="s">
        <v>55</v>
      </c>
      <c r="H550" s="29">
        <v>200</v>
      </c>
      <c r="I550" s="30">
        <f>I551</f>
        <v>30</v>
      </c>
      <c r="J550" s="30">
        <f>J551</f>
        <v>30</v>
      </c>
      <c r="K550" s="30"/>
      <c r="L550" s="30"/>
      <c r="M550" s="30">
        <f t="shared" si="52"/>
        <v>30</v>
      </c>
      <c r="N550" s="30">
        <f t="shared" si="53"/>
        <v>30</v>
      </c>
    </row>
    <row r="551" spans="1:14" ht="22.5" x14ac:dyDescent="0.2">
      <c r="A551" s="23" t="s">
        <v>13</v>
      </c>
      <c r="B551" s="24">
        <v>298</v>
      </c>
      <c r="C551" s="25">
        <v>707</v>
      </c>
      <c r="D551" s="26" t="s">
        <v>53</v>
      </c>
      <c r="E551" s="27" t="s">
        <v>3</v>
      </c>
      <c r="F551" s="26" t="s">
        <v>2</v>
      </c>
      <c r="G551" s="28" t="s">
        <v>55</v>
      </c>
      <c r="H551" s="29">
        <v>240</v>
      </c>
      <c r="I551" s="30">
        <v>30</v>
      </c>
      <c r="J551" s="30">
        <v>30</v>
      </c>
      <c r="K551" s="30"/>
      <c r="L551" s="30"/>
      <c r="M551" s="30">
        <f t="shared" si="52"/>
        <v>30</v>
      </c>
      <c r="N551" s="30">
        <f t="shared" si="53"/>
        <v>30</v>
      </c>
    </row>
    <row r="552" spans="1:14" x14ac:dyDescent="0.2">
      <c r="A552" s="23" t="s">
        <v>54</v>
      </c>
      <c r="B552" s="24">
        <v>298</v>
      </c>
      <c r="C552" s="25">
        <v>707</v>
      </c>
      <c r="D552" s="26" t="s">
        <v>53</v>
      </c>
      <c r="E552" s="27" t="s">
        <v>3</v>
      </c>
      <c r="F552" s="26" t="s">
        <v>2</v>
      </c>
      <c r="G552" s="28" t="s">
        <v>52</v>
      </c>
      <c r="H552" s="29" t="s">
        <v>7</v>
      </c>
      <c r="I552" s="30">
        <f>I553</f>
        <v>10</v>
      </c>
      <c r="J552" s="30">
        <f>J553</f>
        <v>10</v>
      </c>
      <c r="K552" s="30"/>
      <c r="L552" s="30"/>
      <c r="M552" s="30">
        <f t="shared" si="52"/>
        <v>10</v>
      </c>
      <c r="N552" s="30">
        <f t="shared" si="53"/>
        <v>10</v>
      </c>
    </row>
    <row r="553" spans="1:14" ht="22.5" x14ac:dyDescent="0.2">
      <c r="A553" s="23" t="s">
        <v>14</v>
      </c>
      <c r="B553" s="24">
        <v>298</v>
      </c>
      <c r="C553" s="25">
        <v>707</v>
      </c>
      <c r="D553" s="26" t="s">
        <v>53</v>
      </c>
      <c r="E553" s="27" t="s">
        <v>3</v>
      </c>
      <c r="F553" s="26" t="s">
        <v>2</v>
      </c>
      <c r="G553" s="28" t="s">
        <v>52</v>
      </c>
      <c r="H553" s="29">
        <v>200</v>
      </c>
      <c r="I553" s="30">
        <f>I554</f>
        <v>10</v>
      </c>
      <c r="J553" s="30">
        <f>J554</f>
        <v>10</v>
      </c>
      <c r="K553" s="30"/>
      <c r="L553" s="30"/>
      <c r="M553" s="30">
        <f t="shared" si="52"/>
        <v>10</v>
      </c>
      <c r="N553" s="30">
        <f t="shared" si="53"/>
        <v>10</v>
      </c>
    </row>
    <row r="554" spans="1:14" ht="22.5" x14ac:dyDescent="0.2">
      <c r="A554" s="23" t="s">
        <v>13</v>
      </c>
      <c r="B554" s="24">
        <v>298</v>
      </c>
      <c r="C554" s="25">
        <v>707</v>
      </c>
      <c r="D554" s="26" t="s">
        <v>53</v>
      </c>
      <c r="E554" s="27" t="s">
        <v>3</v>
      </c>
      <c r="F554" s="26" t="s">
        <v>2</v>
      </c>
      <c r="G554" s="28" t="s">
        <v>52</v>
      </c>
      <c r="H554" s="29">
        <v>240</v>
      </c>
      <c r="I554" s="30">
        <v>10</v>
      </c>
      <c r="J554" s="30">
        <v>10</v>
      </c>
      <c r="K554" s="30"/>
      <c r="L554" s="30"/>
      <c r="M554" s="30">
        <f t="shared" si="52"/>
        <v>10</v>
      </c>
      <c r="N554" s="30">
        <f t="shared" si="53"/>
        <v>10</v>
      </c>
    </row>
    <row r="555" spans="1:14" x14ac:dyDescent="0.2">
      <c r="A555" s="23" t="s">
        <v>51</v>
      </c>
      <c r="B555" s="24">
        <v>298</v>
      </c>
      <c r="C555" s="25">
        <v>1000</v>
      </c>
      <c r="D555" s="26" t="s">
        <v>7</v>
      </c>
      <c r="E555" s="27" t="s">
        <v>7</v>
      </c>
      <c r="F555" s="26" t="s">
        <v>7</v>
      </c>
      <c r="G555" s="28" t="s">
        <v>7</v>
      </c>
      <c r="H555" s="29" t="s">
        <v>7</v>
      </c>
      <c r="I555" s="30">
        <f>I556+I561+I566</f>
        <v>8228.1</v>
      </c>
      <c r="J555" s="30">
        <f>J556+J561+J566</f>
        <v>8328.4</v>
      </c>
      <c r="K555" s="30"/>
      <c r="L555" s="30"/>
      <c r="M555" s="30">
        <f t="shared" si="52"/>
        <v>8228.1</v>
      </c>
      <c r="N555" s="30">
        <f t="shared" si="53"/>
        <v>8328.4</v>
      </c>
    </row>
    <row r="556" spans="1:14" x14ac:dyDescent="0.2">
      <c r="A556" s="23" t="s">
        <v>50</v>
      </c>
      <c r="B556" s="24">
        <v>298</v>
      </c>
      <c r="C556" s="25">
        <v>1001</v>
      </c>
      <c r="D556" s="26" t="s">
        <v>7</v>
      </c>
      <c r="E556" s="27" t="s">
        <v>7</v>
      </c>
      <c r="F556" s="26" t="s">
        <v>7</v>
      </c>
      <c r="G556" s="28" t="s">
        <v>7</v>
      </c>
      <c r="H556" s="29" t="s">
        <v>7</v>
      </c>
      <c r="I556" s="30">
        <f t="shared" ref="I556:J559" si="56">I557</f>
        <v>2000</v>
      </c>
      <c r="J556" s="30">
        <f t="shared" si="56"/>
        <v>2000</v>
      </c>
      <c r="K556" s="30"/>
      <c r="L556" s="30"/>
      <c r="M556" s="30">
        <f t="shared" si="52"/>
        <v>2000</v>
      </c>
      <c r="N556" s="30">
        <f t="shared" si="53"/>
        <v>2000</v>
      </c>
    </row>
    <row r="557" spans="1:14" ht="67.5" x14ac:dyDescent="0.2">
      <c r="A557" s="23" t="s">
        <v>299</v>
      </c>
      <c r="B557" s="24">
        <v>298</v>
      </c>
      <c r="C557" s="25">
        <v>1001</v>
      </c>
      <c r="D557" s="26" t="s">
        <v>30</v>
      </c>
      <c r="E557" s="27" t="s">
        <v>3</v>
      </c>
      <c r="F557" s="26" t="s">
        <v>2</v>
      </c>
      <c r="G557" s="28" t="s">
        <v>9</v>
      </c>
      <c r="H557" s="29" t="s">
        <v>7</v>
      </c>
      <c r="I557" s="30">
        <f t="shared" si="56"/>
        <v>2000</v>
      </c>
      <c r="J557" s="30">
        <f t="shared" si="56"/>
        <v>2000</v>
      </c>
      <c r="K557" s="30"/>
      <c r="L557" s="30"/>
      <c r="M557" s="30">
        <f t="shared" si="52"/>
        <v>2000</v>
      </c>
      <c r="N557" s="30">
        <f t="shared" si="53"/>
        <v>2000</v>
      </c>
    </row>
    <row r="558" spans="1:14" x14ac:dyDescent="0.2">
      <c r="A558" s="23" t="s">
        <v>272</v>
      </c>
      <c r="B558" s="24">
        <v>298</v>
      </c>
      <c r="C558" s="25">
        <v>1001</v>
      </c>
      <c r="D558" s="26" t="s">
        <v>30</v>
      </c>
      <c r="E558" s="27" t="s">
        <v>3</v>
      </c>
      <c r="F558" s="26" t="s">
        <v>2</v>
      </c>
      <c r="G558" s="28" t="s">
        <v>48</v>
      </c>
      <c r="H558" s="29" t="s">
        <v>7</v>
      </c>
      <c r="I558" s="30">
        <f t="shared" si="56"/>
        <v>2000</v>
      </c>
      <c r="J558" s="30">
        <f t="shared" si="56"/>
        <v>2000</v>
      </c>
      <c r="K558" s="30"/>
      <c r="L558" s="30"/>
      <c r="M558" s="30">
        <f t="shared" si="52"/>
        <v>2000</v>
      </c>
      <c r="N558" s="30">
        <f t="shared" si="53"/>
        <v>2000</v>
      </c>
    </row>
    <row r="559" spans="1:14" x14ac:dyDescent="0.2">
      <c r="A559" s="23" t="s">
        <v>38</v>
      </c>
      <c r="B559" s="24">
        <v>298</v>
      </c>
      <c r="C559" s="25">
        <v>1001</v>
      </c>
      <c r="D559" s="26" t="s">
        <v>30</v>
      </c>
      <c r="E559" s="27" t="s">
        <v>3</v>
      </c>
      <c r="F559" s="26" t="s">
        <v>2</v>
      </c>
      <c r="G559" s="28" t="s">
        <v>48</v>
      </c>
      <c r="H559" s="29">
        <v>300</v>
      </c>
      <c r="I559" s="30">
        <f t="shared" si="56"/>
        <v>2000</v>
      </c>
      <c r="J559" s="30">
        <f t="shared" si="56"/>
        <v>2000</v>
      </c>
      <c r="K559" s="30"/>
      <c r="L559" s="30"/>
      <c r="M559" s="30">
        <f t="shared" si="52"/>
        <v>2000</v>
      </c>
      <c r="N559" s="30">
        <f t="shared" si="53"/>
        <v>2000</v>
      </c>
    </row>
    <row r="560" spans="1:14" ht="22.5" x14ac:dyDescent="0.2">
      <c r="A560" s="23" t="s">
        <v>36</v>
      </c>
      <c r="B560" s="24">
        <v>298</v>
      </c>
      <c r="C560" s="25">
        <v>1001</v>
      </c>
      <c r="D560" s="26" t="s">
        <v>30</v>
      </c>
      <c r="E560" s="27" t="s">
        <v>3</v>
      </c>
      <c r="F560" s="26" t="s">
        <v>2</v>
      </c>
      <c r="G560" s="28" t="s">
        <v>48</v>
      </c>
      <c r="H560" s="29">
        <v>320</v>
      </c>
      <c r="I560" s="30">
        <v>2000</v>
      </c>
      <c r="J560" s="30">
        <v>2000</v>
      </c>
      <c r="K560" s="30"/>
      <c r="L560" s="30"/>
      <c r="M560" s="30">
        <f t="shared" si="52"/>
        <v>2000</v>
      </c>
      <c r="N560" s="30">
        <f t="shared" si="53"/>
        <v>2000</v>
      </c>
    </row>
    <row r="561" spans="1:14" x14ac:dyDescent="0.2">
      <c r="A561" s="23" t="s">
        <v>47</v>
      </c>
      <c r="B561" s="24">
        <v>298</v>
      </c>
      <c r="C561" s="25">
        <v>1003</v>
      </c>
      <c r="D561" s="26" t="s">
        <v>7</v>
      </c>
      <c r="E561" s="27" t="s">
        <v>7</v>
      </c>
      <c r="F561" s="26" t="s">
        <v>7</v>
      </c>
      <c r="G561" s="28" t="s">
        <v>7</v>
      </c>
      <c r="H561" s="29" t="s">
        <v>7</v>
      </c>
      <c r="I561" s="30">
        <f t="shared" ref="I561:J564" si="57">I562</f>
        <v>44.9</v>
      </c>
      <c r="J561" s="30">
        <f t="shared" si="57"/>
        <v>44.9</v>
      </c>
      <c r="K561" s="30"/>
      <c r="L561" s="30"/>
      <c r="M561" s="30">
        <f t="shared" si="52"/>
        <v>44.9</v>
      </c>
      <c r="N561" s="30">
        <f t="shared" si="53"/>
        <v>44.9</v>
      </c>
    </row>
    <row r="562" spans="1:14" ht="67.5" x14ac:dyDescent="0.2">
      <c r="A562" s="23" t="s">
        <v>299</v>
      </c>
      <c r="B562" s="24">
        <v>298</v>
      </c>
      <c r="C562" s="25">
        <v>1003</v>
      </c>
      <c r="D562" s="26" t="s">
        <v>30</v>
      </c>
      <c r="E562" s="27" t="s">
        <v>3</v>
      </c>
      <c r="F562" s="26" t="s">
        <v>2</v>
      </c>
      <c r="G562" s="28" t="s">
        <v>9</v>
      </c>
      <c r="H562" s="29" t="s">
        <v>7</v>
      </c>
      <c r="I562" s="30">
        <f t="shared" si="57"/>
        <v>44.9</v>
      </c>
      <c r="J562" s="30">
        <f t="shared" si="57"/>
        <v>44.9</v>
      </c>
      <c r="K562" s="30"/>
      <c r="L562" s="30"/>
      <c r="M562" s="30">
        <f t="shared" si="52"/>
        <v>44.9</v>
      </c>
      <c r="N562" s="30">
        <f t="shared" si="53"/>
        <v>44.9</v>
      </c>
    </row>
    <row r="563" spans="1:14" ht="45.75" customHeight="1" x14ac:dyDescent="0.2">
      <c r="A563" s="23" t="s">
        <v>46</v>
      </c>
      <c r="B563" s="24">
        <v>298</v>
      </c>
      <c r="C563" s="25">
        <v>1003</v>
      </c>
      <c r="D563" s="26" t="s">
        <v>30</v>
      </c>
      <c r="E563" s="27" t="s">
        <v>3</v>
      </c>
      <c r="F563" s="26" t="s">
        <v>2</v>
      </c>
      <c r="G563" s="28" t="s">
        <v>45</v>
      </c>
      <c r="H563" s="29" t="s">
        <v>7</v>
      </c>
      <c r="I563" s="30">
        <f t="shared" si="57"/>
        <v>44.9</v>
      </c>
      <c r="J563" s="30">
        <f t="shared" si="57"/>
        <v>44.9</v>
      </c>
      <c r="K563" s="30"/>
      <c r="L563" s="30"/>
      <c r="M563" s="30">
        <f t="shared" si="52"/>
        <v>44.9</v>
      </c>
      <c r="N563" s="30">
        <f t="shared" si="53"/>
        <v>44.9</v>
      </c>
    </row>
    <row r="564" spans="1:14" x14ac:dyDescent="0.2">
      <c r="A564" s="23" t="s">
        <v>38</v>
      </c>
      <c r="B564" s="24">
        <v>298</v>
      </c>
      <c r="C564" s="25">
        <v>1003</v>
      </c>
      <c r="D564" s="26" t="s">
        <v>30</v>
      </c>
      <c r="E564" s="27" t="s">
        <v>3</v>
      </c>
      <c r="F564" s="26" t="s">
        <v>2</v>
      </c>
      <c r="G564" s="28" t="s">
        <v>45</v>
      </c>
      <c r="H564" s="29">
        <v>300</v>
      </c>
      <c r="I564" s="30">
        <f t="shared" si="57"/>
        <v>44.9</v>
      </c>
      <c r="J564" s="30">
        <f t="shared" si="57"/>
        <v>44.9</v>
      </c>
      <c r="K564" s="30"/>
      <c r="L564" s="30"/>
      <c r="M564" s="30">
        <f t="shared" si="52"/>
        <v>44.9</v>
      </c>
      <c r="N564" s="30">
        <f t="shared" si="53"/>
        <v>44.9</v>
      </c>
    </row>
    <row r="565" spans="1:14" ht="22.5" x14ac:dyDescent="0.2">
      <c r="A565" s="23" t="s">
        <v>36</v>
      </c>
      <c r="B565" s="24">
        <v>298</v>
      </c>
      <c r="C565" s="25">
        <v>1003</v>
      </c>
      <c r="D565" s="26" t="s">
        <v>30</v>
      </c>
      <c r="E565" s="27" t="s">
        <v>3</v>
      </c>
      <c r="F565" s="26" t="s">
        <v>2</v>
      </c>
      <c r="G565" s="28" t="s">
        <v>45</v>
      </c>
      <c r="H565" s="29">
        <v>320</v>
      </c>
      <c r="I565" s="30">
        <v>44.9</v>
      </c>
      <c r="J565" s="30">
        <v>44.9</v>
      </c>
      <c r="K565" s="30"/>
      <c r="L565" s="30"/>
      <c r="M565" s="30">
        <f t="shared" si="52"/>
        <v>44.9</v>
      </c>
      <c r="N565" s="30">
        <f t="shared" si="53"/>
        <v>44.9</v>
      </c>
    </row>
    <row r="566" spans="1:14" x14ac:dyDescent="0.2">
      <c r="A566" s="23" t="s">
        <v>44</v>
      </c>
      <c r="B566" s="24">
        <v>298</v>
      </c>
      <c r="C566" s="25">
        <v>1006</v>
      </c>
      <c r="D566" s="26" t="s">
        <v>7</v>
      </c>
      <c r="E566" s="27" t="s">
        <v>7</v>
      </c>
      <c r="F566" s="26" t="s">
        <v>7</v>
      </c>
      <c r="G566" s="28" t="s">
        <v>7</v>
      </c>
      <c r="H566" s="29" t="s">
        <v>7</v>
      </c>
      <c r="I566" s="30">
        <f>I567+I582</f>
        <v>6183.2</v>
      </c>
      <c r="J566" s="30">
        <f>J567+J582</f>
        <v>6283.5</v>
      </c>
      <c r="K566" s="30"/>
      <c r="L566" s="30"/>
      <c r="M566" s="30">
        <f t="shared" si="52"/>
        <v>6183.2</v>
      </c>
      <c r="N566" s="30">
        <f t="shared" si="53"/>
        <v>6283.5</v>
      </c>
    </row>
    <row r="567" spans="1:14" ht="67.5" x14ac:dyDescent="0.2">
      <c r="A567" s="23" t="s">
        <v>299</v>
      </c>
      <c r="B567" s="24">
        <v>298</v>
      </c>
      <c r="C567" s="25">
        <v>1006</v>
      </c>
      <c r="D567" s="26" t="s">
        <v>30</v>
      </c>
      <c r="E567" s="27" t="s">
        <v>3</v>
      </c>
      <c r="F567" s="26" t="s">
        <v>2</v>
      </c>
      <c r="G567" s="28" t="s">
        <v>9</v>
      </c>
      <c r="H567" s="29" t="s">
        <v>7</v>
      </c>
      <c r="I567" s="30">
        <f>I568+I573+I576+I579</f>
        <v>346.2</v>
      </c>
      <c r="J567" s="30">
        <f>J568+J573+J576+J579</f>
        <v>246.2</v>
      </c>
      <c r="K567" s="30"/>
      <c r="L567" s="30"/>
      <c r="M567" s="30">
        <f t="shared" si="52"/>
        <v>346.2</v>
      </c>
      <c r="N567" s="30">
        <f t="shared" si="53"/>
        <v>246.2</v>
      </c>
    </row>
    <row r="568" spans="1:14" x14ac:dyDescent="0.2">
      <c r="A568" s="23" t="s">
        <v>43</v>
      </c>
      <c r="B568" s="24">
        <v>298</v>
      </c>
      <c r="C568" s="25">
        <v>1006</v>
      </c>
      <c r="D568" s="26" t="s">
        <v>30</v>
      </c>
      <c r="E568" s="27" t="s">
        <v>3</v>
      </c>
      <c r="F568" s="26" t="s">
        <v>2</v>
      </c>
      <c r="G568" s="28" t="s">
        <v>42</v>
      </c>
      <c r="H568" s="29" t="s">
        <v>7</v>
      </c>
      <c r="I568" s="30">
        <f>I569+I571</f>
        <v>89.9</v>
      </c>
      <c r="J568" s="30">
        <f>J569+J571</f>
        <v>89.9</v>
      </c>
      <c r="K568" s="30"/>
      <c r="L568" s="30"/>
      <c r="M568" s="30">
        <f t="shared" si="52"/>
        <v>89.9</v>
      </c>
      <c r="N568" s="30">
        <f t="shared" si="53"/>
        <v>89.9</v>
      </c>
    </row>
    <row r="569" spans="1:14" ht="22.5" x14ac:dyDescent="0.2">
      <c r="A569" s="23" t="s">
        <v>14</v>
      </c>
      <c r="B569" s="24">
        <v>298</v>
      </c>
      <c r="C569" s="25">
        <v>1006</v>
      </c>
      <c r="D569" s="26" t="s">
        <v>30</v>
      </c>
      <c r="E569" s="27" t="s">
        <v>3</v>
      </c>
      <c r="F569" s="26" t="s">
        <v>2</v>
      </c>
      <c r="G569" s="28" t="s">
        <v>42</v>
      </c>
      <c r="H569" s="29">
        <v>200</v>
      </c>
      <c r="I569" s="30">
        <f>I570</f>
        <v>79</v>
      </c>
      <c r="J569" s="30">
        <f>J570</f>
        <v>79</v>
      </c>
      <c r="K569" s="30"/>
      <c r="L569" s="30"/>
      <c r="M569" s="30">
        <f t="shared" si="52"/>
        <v>79</v>
      </c>
      <c r="N569" s="30">
        <f t="shared" si="53"/>
        <v>79</v>
      </c>
    </row>
    <row r="570" spans="1:14" ht="22.5" x14ac:dyDescent="0.2">
      <c r="A570" s="23" t="s">
        <v>13</v>
      </c>
      <c r="B570" s="24">
        <v>298</v>
      </c>
      <c r="C570" s="25">
        <v>1006</v>
      </c>
      <c r="D570" s="26" t="s">
        <v>30</v>
      </c>
      <c r="E570" s="27" t="s">
        <v>3</v>
      </c>
      <c r="F570" s="26" t="s">
        <v>2</v>
      </c>
      <c r="G570" s="28" t="s">
        <v>42</v>
      </c>
      <c r="H570" s="29">
        <v>240</v>
      </c>
      <c r="I570" s="30">
        <v>79</v>
      </c>
      <c r="J570" s="30">
        <v>79</v>
      </c>
      <c r="K570" s="30"/>
      <c r="L570" s="30"/>
      <c r="M570" s="30">
        <f t="shared" si="52"/>
        <v>79</v>
      </c>
      <c r="N570" s="30">
        <f t="shared" si="53"/>
        <v>79</v>
      </c>
    </row>
    <row r="571" spans="1:14" x14ac:dyDescent="0.2">
      <c r="A571" s="23" t="s">
        <v>38</v>
      </c>
      <c r="B571" s="24">
        <v>298</v>
      </c>
      <c r="C571" s="25">
        <v>1006</v>
      </c>
      <c r="D571" s="26" t="s">
        <v>30</v>
      </c>
      <c r="E571" s="27" t="s">
        <v>3</v>
      </c>
      <c r="F571" s="26" t="s">
        <v>2</v>
      </c>
      <c r="G571" s="28" t="s">
        <v>42</v>
      </c>
      <c r="H571" s="29">
        <v>300</v>
      </c>
      <c r="I571" s="30">
        <f>I572</f>
        <v>10.9</v>
      </c>
      <c r="J571" s="30">
        <f>J572</f>
        <v>10.9</v>
      </c>
      <c r="K571" s="30"/>
      <c r="L571" s="30"/>
      <c r="M571" s="30">
        <f t="shared" si="52"/>
        <v>10.9</v>
      </c>
      <c r="N571" s="30">
        <f t="shared" si="53"/>
        <v>10.9</v>
      </c>
    </row>
    <row r="572" spans="1:14" ht="22.5" x14ac:dyDescent="0.2">
      <c r="A572" s="23" t="s">
        <v>36</v>
      </c>
      <c r="B572" s="24">
        <v>298</v>
      </c>
      <c r="C572" s="25">
        <v>1006</v>
      </c>
      <c r="D572" s="26" t="s">
        <v>30</v>
      </c>
      <c r="E572" s="27" t="s">
        <v>3</v>
      </c>
      <c r="F572" s="26" t="s">
        <v>2</v>
      </c>
      <c r="G572" s="28" t="s">
        <v>42</v>
      </c>
      <c r="H572" s="29">
        <v>320</v>
      </c>
      <c r="I572" s="30">
        <v>10.9</v>
      </c>
      <c r="J572" s="30">
        <v>10.9</v>
      </c>
      <c r="K572" s="30"/>
      <c r="L572" s="30"/>
      <c r="M572" s="30">
        <f t="shared" si="52"/>
        <v>10.9</v>
      </c>
      <c r="N572" s="30">
        <f t="shared" si="53"/>
        <v>10.9</v>
      </c>
    </row>
    <row r="573" spans="1:14" ht="66" customHeight="1" x14ac:dyDescent="0.2">
      <c r="A573" s="23" t="s">
        <v>41</v>
      </c>
      <c r="B573" s="24">
        <v>298</v>
      </c>
      <c r="C573" s="25">
        <v>1006</v>
      </c>
      <c r="D573" s="26" t="s">
        <v>30</v>
      </c>
      <c r="E573" s="27" t="s">
        <v>3</v>
      </c>
      <c r="F573" s="26" t="s">
        <v>2</v>
      </c>
      <c r="G573" s="28" t="s">
        <v>40</v>
      </c>
      <c r="H573" s="29" t="s">
        <v>7</v>
      </c>
      <c r="I573" s="30">
        <f>I574</f>
        <v>100</v>
      </c>
      <c r="J573" s="30">
        <f>J574</f>
        <v>0</v>
      </c>
      <c r="K573" s="30"/>
      <c r="L573" s="30"/>
      <c r="M573" s="30">
        <f t="shared" si="52"/>
        <v>100</v>
      </c>
      <c r="N573" s="30">
        <f t="shared" si="53"/>
        <v>0</v>
      </c>
    </row>
    <row r="574" spans="1:14" x14ac:dyDescent="0.2">
      <c r="A574" s="23" t="s">
        <v>38</v>
      </c>
      <c r="B574" s="24">
        <v>298</v>
      </c>
      <c r="C574" s="25">
        <v>1006</v>
      </c>
      <c r="D574" s="26" t="s">
        <v>30</v>
      </c>
      <c r="E574" s="27" t="s">
        <v>3</v>
      </c>
      <c r="F574" s="26" t="s">
        <v>2</v>
      </c>
      <c r="G574" s="28" t="s">
        <v>40</v>
      </c>
      <c r="H574" s="29">
        <v>300</v>
      </c>
      <c r="I574" s="30">
        <f>I575</f>
        <v>100</v>
      </c>
      <c r="J574" s="30">
        <f>J575</f>
        <v>0</v>
      </c>
      <c r="K574" s="30"/>
      <c r="L574" s="30"/>
      <c r="M574" s="30">
        <f t="shared" si="52"/>
        <v>100</v>
      </c>
      <c r="N574" s="30">
        <f t="shared" si="53"/>
        <v>0</v>
      </c>
    </row>
    <row r="575" spans="1:14" x14ac:dyDescent="0.2">
      <c r="A575" s="23" t="s">
        <v>37</v>
      </c>
      <c r="B575" s="24">
        <v>298</v>
      </c>
      <c r="C575" s="25">
        <v>1006</v>
      </c>
      <c r="D575" s="26" t="s">
        <v>30</v>
      </c>
      <c r="E575" s="27" t="s">
        <v>3</v>
      </c>
      <c r="F575" s="26" t="s">
        <v>2</v>
      </c>
      <c r="G575" s="28" t="s">
        <v>40</v>
      </c>
      <c r="H575" s="29">
        <v>310</v>
      </c>
      <c r="I575" s="30">
        <v>100</v>
      </c>
      <c r="J575" s="30"/>
      <c r="K575" s="30"/>
      <c r="L575" s="30"/>
      <c r="M575" s="30">
        <f t="shared" si="52"/>
        <v>100</v>
      </c>
      <c r="N575" s="30">
        <f t="shared" si="53"/>
        <v>0</v>
      </c>
    </row>
    <row r="576" spans="1:14" ht="64.5" customHeight="1" x14ac:dyDescent="0.2">
      <c r="A576" s="23" t="s">
        <v>39</v>
      </c>
      <c r="B576" s="24">
        <v>298</v>
      </c>
      <c r="C576" s="25">
        <v>1006</v>
      </c>
      <c r="D576" s="26" t="s">
        <v>30</v>
      </c>
      <c r="E576" s="27" t="s">
        <v>3</v>
      </c>
      <c r="F576" s="26" t="s">
        <v>2</v>
      </c>
      <c r="G576" s="28" t="s">
        <v>35</v>
      </c>
      <c r="H576" s="29" t="s">
        <v>7</v>
      </c>
      <c r="I576" s="30">
        <f>I577</f>
        <v>65</v>
      </c>
      <c r="J576" s="30">
        <f>J577</f>
        <v>65</v>
      </c>
      <c r="K576" s="30"/>
      <c r="L576" s="30"/>
      <c r="M576" s="30">
        <f t="shared" si="52"/>
        <v>65</v>
      </c>
      <c r="N576" s="30">
        <f t="shared" si="53"/>
        <v>65</v>
      </c>
    </row>
    <row r="577" spans="1:14" x14ac:dyDescent="0.2">
      <c r="A577" s="23" t="s">
        <v>38</v>
      </c>
      <c r="B577" s="24">
        <v>298</v>
      </c>
      <c r="C577" s="25">
        <v>1006</v>
      </c>
      <c r="D577" s="26" t="s">
        <v>30</v>
      </c>
      <c r="E577" s="27" t="s">
        <v>3</v>
      </c>
      <c r="F577" s="26" t="s">
        <v>2</v>
      </c>
      <c r="G577" s="28" t="s">
        <v>35</v>
      </c>
      <c r="H577" s="29">
        <v>300</v>
      </c>
      <c r="I577" s="30">
        <f>I578</f>
        <v>65</v>
      </c>
      <c r="J577" s="30">
        <f>J578</f>
        <v>65</v>
      </c>
      <c r="K577" s="30"/>
      <c r="L577" s="30"/>
      <c r="M577" s="30">
        <f t="shared" si="52"/>
        <v>65</v>
      </c>
      <c r="N577" s="30">
        <f t="shared" si="53"/>
        <v>65</v>
      </c>
    </row>
    <row r="578" spans="1:14" x14ac:dyDescent="0.2">
      <c r="A578" s="23" t="s">
        <v>37</v>
      </c>
      <c r="B578" s="24">
        <v>298</v>
      </c>
      <c r="C578" s="25">
        <v>1006</v>
      </c>
      <c r="D578" s="26" t="s">
        <v>30</v>
      </c>
      <c r="E578" s="27" t="s">
        <v>3</v>
      </c>
      <c r="F578" s="26" t="s">
        <v>2</v>
      </c>
      <c r="G578" s="28" t="s">
        <v>35</v>
      </c>
      <c r="H578" s="29">
        <v>310</v>
      </c>
      <c r="I578" s="30">
        <v>65</v>
      </c>
      <c r="J578" s="30">
        <v>65</v>
      </c>
      <c r="K578" s="30"/>
      <c r="L578" s="30"/>
      <c r="M578" s="30">
        <f t="shared" si="52"/>
        <v>65</v>
      </c>
      <c r="N578" s="30">
        <f t="shared" si="53"/>
        <v>65</v>
      </c>
    </row>
    <row r="579" spans="1:14" ht="22.5" x14ac:dyDescent="0.2">
      <c r="A579" s="1" t="s">
        <v>279</v>
      </c>
      <c r="B579" s="31">
        <v>298</v>
      </c>
      <c r="C579" s="25">
        <v>1006</v>
      </c>
      <c r="D579" s="32">
        <v>6</v>
      </c>
      <c r="E579" s="33">
        <v>0</v>
      </c>
      <c r="F579" s="32">
        <v>0</v>
      </c>
      <c r="G579" s="34">
        <v>78730</v>
      </c>
      <c r="H579" s="29"/>
      <c r="I579" s="30">
        <f>I580</f>
        <v>91.3</v>
      </c>
      <c r="J579" s="30">
        <f>J580</f>
        <v>91.3</v>
      </c>
      <c r="K579" s="30"/>
      <c r="L579" s="30"/>
      <c r="M579" s="30">
        <f t="shared" si="52"/>
        <v>91.3</v>
      </c>
      <c r="N579" s="30">
        <f t="shared" si="53"/>
        <v>91.3</v>
      </c>
    </row>
    <row r="580" spans="1:14" x14ac:dyDescent="0.2">
      <c r="A580" s="1" t="s">
        <v>38</v>
      </c>
      <c r="B580" s="31">
        <v>298</v>
      </c>
      <c r="C580" s="25">
        <v>1006</v>
      </c>
      <c r="D580" s="32" t="s">
        <v>30</v>
      </c>
      <c r="E580" s="33" t="s">
        <v>3</v>
      </c>
      <c r="F580" s="32" t="s">
        <v>2</v>
      </c>
      <c r="G580" s="34">
        <v>78730</v>
      </c>
      <c r="H580" s="29">
        <v>300</v>
      </c>
      <c r="I580" s="30">
        <f>I581</f>
        <v>91.3</v>
      </c>
      <c r="J580" s="30">
        <f>J581</f>
        <v>91.3</v>
      </c>
      <c r="K580" s="30"/>
      <c r="L580" s="30"/>
      <c r="M580" s="30">
        <f t="shared" si="52"/>
        <v>91.3</v>
      </c>
      <c r="N580" s="30">
        <f t="shared" si="53"/>
        <v>91.3</v>
      </c>
    </row>
    <row r="581" spans="1:14" ht="22.5" x14ac:dyDescent="0.2">
      <c r="A581" s="1" t="s">
        <v>36</v>
      </c>
      <c r="B581" s="31">
        <v>298</v>
      </c>
      <c r="C581" s="25">
        <v>1006</v>
      </c>
      <c r="D581" s="32" t="s">
        <v>30</v>
      </c>
      <c r="E581" s="33" t="s">
        <v>3</v>
      </c>
      <c r="F581" s="32" t="s">
        <v>2</v>
      </c>
      <c r="G581" s="34">
        <v>78730</v>
      </c>
      <c r="H581" s="29">
        <v>320</v>
      </c>
      <c r="I581" s="30">
        <v>91.3</v>
      </c>
      <c r="J581" s="30">
        <v>91.3</v>
      </c>
      <c r="K581" s="30"/>
      <c r="L581" s="30"/>
      <c r="M581" s="30">
        <f t="shared" si="52"/>
        <v>91.3</v>
      </c>
      <c r="N581" s="30">
        <f t="shared" si="53"/>
        <v>91.3</v>
      </c>
    </row>
    <row r="582" spans="1:14" ht="45" x14ac:dyDescent="0.2">
      <c r="A582" s="23" t="s">
        <v>300</v>
      </c>
      <c r="B582" s="24">
        <v>298</v>
      </c>
      <c r="C582" s="25">
        <v>1006</v>
      </c>
      <c r="D582" s="26" t="s">
        <v>34</v>
      </c>
      <c r="E582" s="27" t="s">
        <v>3</v>
      </c>
      <c r="F582" s="26" t="s">
        <v>2</v>
      </c>
      <c r="G582" s="28" t="s">
        <v>9</v>
      </c>
      <c r="H582" s="29" t="s">
        <v>7</v>
      </c>
      <c r="I582" s="30">
        <f>I583</f>
        <v>5837</v>
      </c>
      <c r="J582" s="30">
        <f>J583</f>
        <v>6037.3</v>
      </c>
      <c r="K582" s="30"/>
      <c r="L582" s="30"/>
      <c r="M582" s="30">
        <f t="shared" si="52"/>
        <v>5837</v>
      </c>
      <c r="N582" s="30">
        <f t="shared" si="53"/>
        <v>6037.3</v>
      </c>
    </row>
    <row r="583" spans="1:14" ht="56.25" x14ac:dyDescent="0.2">
      <c r="A583" s="1" t="s">
        <v>280</v>
      </c>
      <c r="B583" s="24">
        <v>298</v>
      </c>
      <c r="C583" s="25">
        <v>1006</v>
      </c>
      <c r="D583" s="26" t="s">
        <v>34</v>
      </c>
      <c r="E583" s="27" t="s">
        <v>3</v>
      </c>
      <c r="F583" s="26" t="s">
        <v>2</v>
      </c>
      <c r="G583" s="28">
        <v>78792</v>
      </c>
      <c r="H583" s="29" t="s">
        <v>7</v>
      </c>
      <c r="I583" s="30">
        <f>I584+I586</f>
        <v>5837</v>
      </c>
      <c r="J583" s="30">
        <f>J584+J586</f>
        <v>6037.3</v>
      </c>
      <c r="K583" s="30"/>
      <c r="L583" s="30"/>
      <c r="M583" s="30">
        <f t="shared" si="52"/>
        <v>5837</v>
      </c>
      <c r="N583" s="30">
        <f t="shared" si="53"/>
        <v>6037.3</v>
      </c>
    </row>
    <row r="584" spans="1:14" ht="45" x14ac:dyDescent="0.2">
      <c r="A584" s="23" t="s">
        <v>6</v>
      </c>
      <c r="B584" s="24">
        <v>298</v>
      </c>
      <c r="C584" s="25">
        <v>1006</v>
      </c>
      <c r="D584" s="26" t="s">
        <v>34</v>
      </c>
      <c r="E584" s="27" t="s">
        <v>3</v>
      </c>
      <c r="F584" s="26" t="s">
        <v>2</v>
      </c>
      <c r="G584" s="28">
        <v>78792</v>
      </c>
      <c r="H584" s="29">
        <v>100</v>
      </c>
      <c r="I584" s="30">
        <f>I585</f>
        <v>5053.8</v>
      </c>
      <c r="J584" s="30">
        <f>J585</f>
        <v>5053.8</v>
      </c>
      <c r="K584" s="30"/>
      <c r="L584" s="30"/>
      <c r="M584" s="30">
        <f t="shared" si="52"/>
        <v>5053.8</v>
      </c>
      <c r="N584" s="30">
        <f t="shared" si="53"/>
        <v>5053.8</v>
      </c>
    </row>
    <row r="585" spans="1:14" ht="22.5" x14ac:dyDescent="0.2">
      <c r="A585" s="23" t="s">
        <v>5</v>
      </c>
      <c r="B585" s="24">
        <v>298</v>
      </c>
      <c r="C585" s="25">
        <v>1006</v>
      </c>
      <c r="D585" s="26" t="s">
        <v>34</v>
      </c>
      <c r="E585" s="27" t="s">
        <v>3</v>
      </c>
      <c r="F585" s="26" t="s">
        <v>2</v>
      </c>
      <c r="G585" s="28">
        <v>78792</v>
      </c>
      <c r="H585" s="29">
        <v>120</v>
      </c>
      <c r="I585" s="30">
        <f>3615.3+346.7+1091.8</f>
        <v>5053.8</v>
      </c>
      <c r="J585" s="30">
        <f>3615.3+346.7+1091.8</f>
        <v>5053.8</v>
      </c>
      <c r="K585" s="30"/>
      <c r="L585" s="30"/>
      <c r="M585" s="30">
        <f t="shared" si="52"/>
        <v>5053.8</v>
      </c>
      <c r="N585" s="30">
        <f t="shared" si="53"/>
        <v>5053.8</v>
      </c>
    </row>
    <row r="586" spans="1:14" ht="22.5" x14ac:dyDescent="0.2">
      <c r="A586" s="23" t="s">
        <v>14</v>
      </c>
      <c r="B586" s="24">
        <v>298</v>
      </c>
      <c r="C586" s="25">
        <v>1006</v>
      </c>
      <c r="D586" s="26" t="s">
        <v>34</v>
      </c>
      <c r="E586" s="27" t="s">
        <v>3</v>
      </c>
      <c r="F586" s="26" t="s">
        <v>2</v>
      </c>
      <c r="G586" s="28">
        <v>78792</v>
      </c>
      <c r="H586" s="29">
        <v>200</v>
      </c>
      <c r="I586" s="30">
        <f>I587</f>
        <v>783.2</v>
      </c>
      <c r="J586" s="30">
        <f>J587</f>
        <v>983.5</v>
      </c>
      <c r="K586" s="30"/>
      <c r="L586" s="30"/>
      <c r="M586" s="30">
        <f t="shared" si="52"/>
        <v>783.2</v>
      </c>
      <c r="N586" s="30">
        <f t="shared" si="53"/>
        <v>983.5</v>
      </c>
    </row>
    <row r="587" spans="1:14" ht="22.5" x14ac:dyDescent="0.2">
      <c r="A587" s="23" t="s">
        <v>13</v>
      </c>
      <c r="B587" s="24">
        <v>298</v>
      </c>
      <c r="C587" s="25">
        <v>1006</v>
      </c>
      <c r="D587" s="26" t="s">
        <v>34</v>
      </c>
      <c r="E587" s="27" t="s">
        <v>3</v>
      </c>
      <c r="F587" s="26" t="s">
        <v>2</v>
      </c>
      <c r="G587" s="28">
        <v>78792</v>
      </c>
      <c r="H587" s="29">
        <v>240</v>
      </c>
      <c r="I587" s="30">
        <v>783.2</v>
      </c>
      <c r="J587" s="30">
        <f>983.5</f>
        <v>983.5</v>
      </c>
      <c r="K587" s="30"/>
      <c r="L587" s="30"/>
      <c r="M587" s="30">
        <f t="shared" si="52"/>
        <v>783.2</v>
      </c>
      <c r="N587" s="30">
        <f t="shared" si="53"/>
        <v>983.5</v>
      </c>
    </row>
    <row r="588" spans="1:14" x14ac:dyDescent="0.2">
      <c r="A588" s="23" t="s">
        <v>33</v>
      </c>
      <c r="B588" s="24">
        <v>298</v>
      </c>
      <c r="C588" s="25">
        <v>1100</v>
      </c>
      <c r="D588" s="26" t="s">
        <v>7</v>
      </c>
      <c r="E588" s="27" t="s">
        <v>7</v>
      </c>
      <c r="F588" s="26" t="s">
        <v>7</v>
      </c>
      <c r="G588" s="28" t="s">
        <v>7</v>
      </c>
      <c r="H588" s="29" t="s">
        <v>7</v>
      </c>
      <c r="I588" s="30">
        <f t="shared" ref="I588:J590" si="58">I589</f>
        <v>680</v>
      </c>
      <c r="J588" s="30">
        <f t="shared" si="58"/>
        <v>680</v>
      </c>
      <c r="K588" s="30"/>
      <c r="L588" s="30"/>
      <c r="M588" s="30">
        <f t="shared" si="52"/>
        <v>680</v>
      </c>
      <c r="N588" s="30">
        <f t="shared" si="53"/>
        <v>680</v>
      </c>
    </row>
    <row r="589" spans="1:14" x14ac:dyDescent="0.2">
      <c r="A589" s="23" t="s">
        <v>32</v>
      </c>
      <c r="B589" s="24">
        <v>298</v>
      </c>
      <c r="C589" s="25">
        <v>1102</v>
      </c>
      <c r="D589" s="26" t="s">
        <v>7</v>
      </c>
      <c r="E589" s="27" t="s">
        <v>7</v>
      </c>
      <c r="F589" s="26" t="s">
        <v>7</v>
      </c>
      <c r="G589" s="28" t="s">
        <v>7</v>
      </c>
      <c r="H589" s="29" t="s">
        <v>7</v>
      </c>
      <c r="I589" s="30">
        <f t="shared" si="58"/>
        <v>680</v>
      </c>
      <c r="J589" s="30">
        <f t="shared" si="58"/>
        <v>680</v>
      </c>
      <c r="K589" s="30"/>
      <c r="L589" s="30"/>
      <c r="M589" s="30">
        <f t="shared" si="52"/>
        <v>680</v>
      </c>
      <c r="N589" s="30">
        <f t="shared" si="53"/>
        <v>680</v>
      </c>
    </row>
    <row r="590" spans="1:14" ht="67.5" x14ac:dyDescent="0.2">
      <c r="A590" s="23" t="s">
        <v>299</v>
      </c>
      <c r="B590" s="24">
        <v>298</v>
      </c>
      <c r="C590" s="25">
        <v>1102</v>
      </c>
      <c r="D590" s="26" t="s">
        <v>30</v>
      </c>
      <c r="E590" s="27" t="s">
        <v>3</v>
      </c>
      <c r="F590" s="26" t="s">
        <v>2</v>
      </c>
      <c r="G590" s="28" t="s">
        <v>9</v>
      </c>
      <c r="H590" s="29" t="s">
        <v>7</v>
      </c>
      <c r="I590" s="30">
        <f>I591</f>
        <v>680</v>
      </c>
      <c r="J590" s="30">
        <f t="shared" si="58"/>
        <v>680</v>
      </c>
      <c r="K590" s="30"/>
      <c r="L590" s="30"/>
      <c r="M590" s="30">
        <f t="shared" si="52"/>
        <v>680</v>
      </c>
      <c r="N590" s="30">
        <f t="shared" si="53"/>
        <v>680</v>
      </c>
    </row>
    <row r="591" spans="1:14" x14ac:dyDescent="0.2">
      <c r="A591" s="23" t="s">
        <v>31</v>
      </c>
      <c r="B591" s="24">
        <v>298</v>
      </c>
      <c r="C591" s="25">
        <v>1102</v>
      </c>
      <c r="D591" s="26" t="s">
        <v>30</v>
      </c>
      <c r="E591" s="27" t="s">
        <v>3</v>
      </c>
      <c r="F591" s="26" t="s">
        <v>2</v>
      </c>
      <c r="G591" s="28" t="s">
        <v>29</v>
      </c>
      <c r="H591" s="29" t="s">
        <v>7</v>
      </c>
      <c r="I591" s="30">
        <f>I592+I594</f>
        <v>680</v>
      </c>
      <c r="J591" s="30">
        <f>J592+J594</f>
        <v>680</v>
      </c>
      <c r="K591" s="30"/>
      <c r="L591" s="30"/>
      <c r="M591" s="30">
        <f t="shared" si="52"/>
        <v>680</v>
      </c>
      <c r="N591" s="30">
        <f t="shared" si="53"/>
        <v>680</v>
      </c>
    </row>
    <row r="592" spans="1:14" ht="45" customHeight="1" x14ac:dyDescent="0.2">
      <c r="A592" s="23" t="s">
        <v>6</v>
      </c>
      <c r="B592" s="24">
        <v>298</v>
      </c>
      <c r="C592" s="25">
        <v>1102</v>
      </c>
      <c r="D592" s="26" t="s">
        <v>30</v>
      </c>
      <c r="E592" s="27" t="s">
        <v>3</v>
      </c>
      <c r="F592" s="26" t="s">
        <v>2</v>
      </c>
      <c r="G592" s="28" t="s">
        <v>29</v>
      </c>
      <c r="H592" s="29">
        <v>100</v>
      </c>
      <c r="I592" s="30">
        <f>I593</f>
        <v>435.7</v>
      </c>
      <c r="J592" s="30">
        <f>J593</f>
        <v>435.7</v>
      </c>
      <c r="K592" s="30"/>
      <c r="L592" s="30"/>
      <c r="M592" s="30">
        <f t="shared" si="52"/>
        <v>435.7</v>
      </c>
      <c r="N592" s="30">
        <f t="shared" si="53"/>
        <v>435.7</v>
      </c>
    </row>
    <row r="593" spans="1:14" ht="22.5" x14ac:dyDescent="0.2">
      <c r="A593" s="23" t="s">
        <v>5</v>
      </c>
      <c r="B593" s="24">
        <v>298</v>
      </c>
      <c r="C593" s="25">
        <v>1102</v>
      </c>
      <c r="D593" s="26" t="s">
        <v>30</v>
      </c>
      <c r="E593" s="27" t="s">
        <v>3</v>
      </c>
      <c r="F593" s="26" t="s">
        <v>2</v>
      </c>
      <c r="G593" s="28" t="s">
        <v>29</v>
      </c>
      <c r="H593" s="29">
        <v>120</v>
      </c>
      <c r="I593" s="30">
        <v>435.7</v>
      </c>
      <c r="J593" s="30">
        <v>435.7</v>
      </c>
      <c r="K593" s="30"/>
      <c r="L593" s="30"/>
      <c r="M593" s="30">
        <f t="shared" si="52"/>
        <v>435.7</v>
      </c>
      <c r="N593" s="30">
        <f t="shared" si="53"/>
        <v>435.7</v>
      </c>
    </row>
    <row r="594" spans="1:14" ht="22.5" x14ac:dyDescent="0.2">
      <c r="A594" s="23" t="s">
        <v>14</v>
      </c>
      <c r="B594" s="24">
        <v>298</v>
      </c>
      <c r="C594" s="25">
        <v>1102</v>
      </c>
      <c r="D594" s="26" t="s">
        <v>30</v>
      </c>
      <c r="E594" s="27" t="s">
        <v>3</v>
      </c>
      <c r="F594" s="26" t="s">
        <v>2</v>
      </c>
      <c r="G594" s="28" t="s">
        <v>29</v>
      </c>
      <c r="H594" s="29">
        <v>200</v>
      </c>
      <c r="I594" s="30">
        <f>I595</f>
        <v>244.3</v>
      </c>
      <c r="J594" s="30">
        <f>J595</f>
        <v>244.3</v>
      </c>
      <c r="K594" s="30"/>
      <c r="L594" s="30"/>
      <c r="M594" s="30">
        <f t="shared" si="52"/>
        <v>244.3</v>
      </c>
      <c r="N594" s="30">
        <f t="shared" si="53"/>
        <v>244.3</v>
      </c>
    </row>
    <row r="595" spans="1:14" ht="22.5" x14ac:dyDescent="0.2">
      <c r="A595" s="23" t="s">
        <v>13</v>
      </c>
      <c r="B595" s="24">
        <v>298</v>
      </c>
      <c r="C595" s="25">
        <v>1102</v>
      </c>
      <c r="D595" s="26" t="s">
        <v>30</v>
      </c>
      <c r="E595" s="27" t="s">
        <v>3</v>
      </c>
      <c r="F595" s="26" t="s">
        <v>2</v>
      </c>
      <c r="G595" s="28" t="s">
        <v>29</v>
      </c>
      <c r="H595" s="29">
        <v>240</v>
      </c>
      <c r="I595" s="30">
        <v>244.3</v>
      </c>
      <c r="J595" s="30">
        <v>244.3</v>
      </c>
      <c r="K595" s="30"/>
      <c r="L595" s="30"/>
      <c r="M595" s="30">
        <f t="shared" si="52"/>
        <v>244.3</v>
      </c>
      <c r="N595" s="30">
        <f t="shared" si="53"/>
        <v>244.3</v>
      </c>
    </row>
    <row r="596" spans="1:14" ht="22.5" x14ac:dyDescent="0.2">
      <c r="A596" s="36" t="s">
        <v>28</v>
      </c>
      <c r="B596" s="37">
        <v>302</v>
      </c>
      <c r="C596" s="38" t="s">
        <v>7</v>
      </c>
      <c r="D596" s="39" t="s">
        <v>7</v>
      </c>
      <c r="E596" s="40" t="s">
        <v>7</v>
      </c>
      <c r="F596" s="39" t="s">
        <v>7</v>
      </c>
      <c r="G596" s="41" t="s">
        <v>7</v>
      </c>
      <c r="H596" s="42" t="s">
        <v>7</v>
      </c>
      <c r="I596" s="43">
        <f>I597</f>
        <v>6309.2</v>
      </c>
      <c r="J596" s="43">
        <f>J597</f>
        <v>6309.2</v>
      </c>
      <c r="K596" s="43"/>
      <c r="L596" s="43"/>
      <c r="M596" s="43">
        <f t="shared" si="52"/>
        <v>6309.2</v>
      </c>
      <c r="N596" s="43">
        <f t="shared" si="53"/>
        <v>6309.2</v>
      </c>
    </row>
    <row r="597" spans="1:14" x14ac:dyDescent="0.2">
      <c r="A597" s="23" t="s">
        <v>27</v>
      </c>
      <c r="B597" s="24">
        <v>302</v>
      </c>
      <c r="C597" s="25">
        <v>100</v>
      </c>
      <c r="D597" s="26" t="s">
        <v>7</v>
      </c>
      <c r="E597" s="27" t="s">
        <v>7</v>
      </c>
      <c r="F597" s="26" t="s">
        <v>7</v>
      </c>
      <c r="G597" s="28" t="s">
        <v>7</v>
      </c>
      <c r="H597" s="29" t="s">
        <v>7</v>
      </c>
      <c r="I597" s="30">
        <f>I598+I614</f>
        <v>6309.2</v>
      </c>
      <c r="J597" s="30">
        <f>J598+J614</f>
        <v>6309.2</v>
      </c>
      <c r="K597" s="30"/>
      <c r="L597" s="30"/>
      <c r="M597" s="30">
        <f t="shared" si="52"/>
        <v>6309.2</v>
      </c>
      <c r="N597" s="30">
        <f t="shared" si="53"/>
        <v>6309.2</v>
      </c>
    </row>
    <row r="598" spans="1:14" ht="33.6" customHeight="1" x14ac:dyDescent="0.2">
      <c r="A598" s="23" t="s">
        <v>26</v>
      </c>
      <c r="B598" s="24">
        <v>302</v>
      </c>
      <c r="C598" s="25">
        <v>103</v>
      </c>
      <c r="D598" s="26" t="s">
        <v>7</v>
      </c>
      <c r="E598" s="27" t="s">
        <v>7</v>
      </c>
      <c r="F598" s="26" t="s">
        <v>7</v>
      </c>
      <c r="G598" s="28" t="s">
        <v>7</v>
      </c>
      <c r="H598" s="29" t="s">
        <v>7</v>
      </c>
      <c r="I598" s="30">
        <f>I599</f>
        <v>4402</v>
      </c>
      <c r="J598" s="30">
        <f>J599</f>
        <v>4402</v>
      </c>
      <c r="K598" s="30"/>
      <c r="L598" s="30"/>
      <c r="M598" s="30">
        <f t="shared" ref="M598:M626" si="59">I598+K598</f>
        <v>4402</v>
      </c>
      <c r="N598" s="30">
        <f t="shared" ref="N598:N626" si="60">J598+L598</f>
        <v>4402</v>
      </c>
    </row>
    <row r="599" spans="1:14" ht="42" customHeight="1" x14ac:dyDescent="0.2">
      <c r="A599" s="23" t="s">
        <v>25</v>
      </c>
      <c r="B599" s="24">
        <v>302</v>
      </c>
      <c r="C599" s="25">
        <v>103</v>
      </c>
      <c r="D599" s="26" t="s">
        <v>19</v>
      </c>
      <c r="E599" s="27" t="s">
        <v>3</v>
      </c>
      <c r="F599" s="26" t="s">
        <v>2</v>
      </c>
      <c r="G599" s="28" t="s">
        <v>9</v>
      </c>
      <c r="H599" s="29" t="s">
        <v>7</v>
      </c>
      <c r="I599" s="30">
        <f>I600+I604+I610</f>
        <v>4402</v>
      </c>
      <c r="J599" s="30">
        <f>J600+J604+J610</f>
        <v>4402</v>
      </c>
      <c r="K599" s="30"/>
      <c r="L599" s="30"/>
      <c r="M599" s="30">
        <f t="shared" si="59"/>
        <v>4402</v>
      </c>
      <c r="N599" s="30">
        <f t="shared" si="60"/>
        <v>4402</v>
      </c>
    </row>
    <row r="600" spans="1:14" ht="22.5" x14ac:dyDescent="0.2">
      <c r="A600" s="23" t="s">
        <v>24</v>
      </c>
      <c r="B600" s="24">
        <v>302</v>
      </c>
      <c r="C600" s="25">
        <v>103</v>
      </c>
      <c r="D600" s="26" t="s">
        <v>19</v>
      </c>
      <c r="E600" s="27" t="s">
        <v>23</v>
      </c>
      <c r="F600" s="26" t="s">
        <v>2</v>
      </c>
      <c r="G600" s="28" t="s">
        <v>9</v>
      </c>
      <c r="H600" s="29" t="s">
        <v>7</v>
      </c>
      <c r="I600" s="30">
        <f t="shared" ref="I600:J602" si="61">I601</f>
        <v>1967.2</v>
      </c>
      <c r="J600" s="30">
        <f t="shared" si="61"/>
        <v>1967.2</v>
      </c>
      <c r="K600" s="30"/>
      <c r="L600" s="30"/>
      <c r="M600" s="30">
        <f t="shared" si="59"/>
        <v>1967.2</v>
      </c>
      <c r="N600" s="30">
        <f t="shared" si="60"/>
        <v>1967.2</v>
      </c>
    </row>
    <row r="601" spans="1:14" ht="22.5" x14ac:dyDescent="0.2">
      <c r="A601" s="23" t="s">
        <v>15</v>
      </c>
      <c r="B601" s="24">
        <v>302</v>
      </c>
      <c r="C601" s="25">
        <v>103</v>
      </c>
      <c r="D601" s="26" t="s">
        <v>19</v>
      </c>
      <c r="E601" s="27" t="s">
        <v>23</v>
      </c>
      <c r="F601" s="26" t="s">
        <v>2</v>
      </c>
      <c r="G601" s="28" t="s">
        <v>11</v>
      </c>
      <c r="H601" s="29" t="s">
        <v>7</v>
      </c>
      <c r="I601" s="30">
        <f t="shared" si="61"/>
        <v>1967.2</v>
      </c>
      <c r="J601" s="30">
        <f t="shared" si="61"/>
        <v>1967.2</v>
      </c>
      <c r="K601" s="30"/>
      <c r="L601" s="30"/>
      <c r="M601" s="30">
        <f t="shared" si="59"/>
        <v>1967.2</v>
      </c>
      <c r="N601" s="30">
        <f t="shared" si="60"/>
        <v>1967.2</v>
      </c>
    </row>
    <row r="602" spans="1:14" ht="43.9" customHeight="1" x14ac:dyDescent="0.2">
      <c r="A602" s="23" t="s">
        <v>6</v>
      </c>
      <c r="B602" s="24">
        <v>302</v>
      </c>
      <c r="C602" s="25">
        <v>103</v>
      </c>
      <c r="D602" s="26" t="s">
        <v>19</v>
      </c>
      <c r="E602" s="27" t="s">
        <v>23</v>
      </c>
      <c r="F602" s="26" t="s">
        <v>2</v>
      </c>
      <c r="G602" s="28" t="s">
        <v>11</v>
      </c>
      <c r="H602" s="29">
        <v>100</v>
      </c>
      <c r="I602" s="30">
        <f t="shared" si="61"/>
        <v>1967.2</v>
      </c>
      <c r="J602" s="30">
        <f t="shared" si="61"/>
        <v>1967.2</v>
      </c>
      <c r="K602" s="30"/>
      <c r="L602" s="30"/>
      <c r="M602" s="30">
        <f t="shared" si="59"/>
        <v>1967.2</v>
      </c>
      <c r="N602" s="30">
        <f t="shared" si="60"/>
        <v>1967.2</v>
      </c>
    </row>
    <row r="603" spans="1:14" ht="22.5" x14ac:dyDescent="0.2">
      <c r="A603" s="23" t="s">
        <v>5</v>
      </c>
      <c r="B603" s="24">
        <v>302</v>
      </c>
      <c r="C603" s="25">
        <v>103</v>
      </c>
      <c r="D603" s="26" t="s">
        <v>19</v>
      </c>
      <c r="E603" s="27" t="s">
        <v>23</v>
      </c>
      <c r="F603" s="26" t="s">
        <v>2</v>
      </c>
      <c r="G603" s="28" t="s">
        <v>11</v>
      </c>
      <c r="H603" s="29">
        <v>120</v>
      </c>
      <c r="I603" s="30">
        <f>1569.4+397.8</f>
        <v>1967.2</v>
      </c>
      <c r="J603" s="30">
        <f>397.8+1569.4</f>
        <v>1967.2</v>
      </c>
      <c r="K603" s="30"/>
      <c r="L603" s="30"/>
      <c r="M603" s="30">
        <f t="shared" si="59"/>
        <v>1967.2</v>
      </c>
      <c r="N603" s="30">
        <f t="shared" si="60"/>
        <v>1967.2</v>
      </c>
    </row>
    <row r="604" spans="1:14" x14ac:dyDescent="0.2">
      <c r="A604" s="23" t="s">
        <v>22</v>
      </c>
      <c r="B604" s="24">
        <v>302</v>
      </c>
      <c r="C604" s="25">
        <v>103</v>
      </c>
      <c r="D604" s="26" t="s">
        <v>19</v>
      </c>
      <c r="E604" s="27" t="s">
        <v>21</v>
      </c>
      <c r="F604" s="26" t="s">
        <v>2</v>
      </c>
      <c r="G604" s="28" t="s">
        <v>9</v>
      </c>
      <c r="H604" s="29" t="s">
        <v>7</v>
      </c>
      <c r="I604" s="30">
        <f>I605</f>
        <v>1934.2</v>
      </c>
      <c r="J604" s="30">
        <f>J605</f>
        <v>1934.2</v>
      </c>
      <c r="K604" s="30"/>
      <c r="L604" s="30"/>
      <c r="M604" s="30">
        <f t="shared" si="59"/>
        <v>1934.2</v>
      </c>
      <c r="N604" s="30">
        <f t="shared" si="60"/>
        <v>1934.2</v>
      </c>
    </row>
    <row r="605" spans="1:14" ht="22.5" x14ac:dyDescent="0.2">
      <c r="A605" s="23" t="s">
        <v>15</v>
      </c>
      <c r="B605" s="24">
        <v>302</v>
      </c>
      <c r="C605" s="25">
        <v>103</v>
      </c>
      <c r="D605" s="26" t="s">
        <v>19</v>
      </c>
      <c r="E605" s="27" t="s">
        <v>21</v>
      </c>
      <c r="F605" s="26" t="s">
        <v>2</v>
      </c>
      <c r="G605" s="28" t="s">
        <v>11</v>
      </c>
      <c r="H605" s="29" t="s">
        <v>7</v>
      </c>
      <c r="I605" s="30">
        <f>I606+I608</f>
        <v>1934.2</v>
      </c>
      <c r="J605" s="30">
        <f>J606+J608</f>
        <v>1934.2</v>
      </c>
      <c r="K605" s="30"/>
      <c r="L605" s="30"/>
      <c r="M605" s="30">
        <f t="shared" si="59"/>
        <v>1934.2</v>
      </c>
      <c r="N605" s="30">
        <f t="shared" si="60"/>
        <v>1934.2</v>
      </c>
    </row>
    <row r="606" spans="1:14" ht="42.6" customHeight="1" x14ac:dyDescent="0.2">
      <c r="A606" s="23" t="s">
        <v>6</v>
      </c>
      <c r="B606" s="24">
        <v>302</v>
      </c>
      <c r="C606" s="25">
        <v>103</v>
      </c>
      <c r="D606" s="26" t="s">
        <v>19</v>
      </c>
      <c r="E606" s="27" t="s">
        <v>21</v>
      </c>
      <c r="F606" s="26" t="s">
        <v>2</v>
      </c>
      <c r="G606" s="28" t="s">
        <v>11</v>
      </c>
      <c r="H606" s="29">
        <v>100</v>
      </c>
      <c r="I606" s="30">
        <f>I607</f>
        <v>1525.2</v>
      </c>
      <c r="J606" s="30">
        <f>J607</f>
        <v>1525.2</v>
      </c>
      <c r="K606" s="30"/>
      <c r="L606" s="30"/>
      <c r="M606" s="30">
        <f t="shared" si="59"/>
        <v>1525.2</v>
      </c>
      <c r="N606" s="30">
        <f t="shared" si="60"/>
        <v>1525.2</v>
      </c>
    </row>
    <row r="607" spans="1:14" ht="22.5" x14ac:dyDescent="0.2">
      <c r="A607" s="23" t="s">
        <v>5</v>
      </c>
      <c r="B607" s="24">
        <v>302</v>
      </c>
      <c r="C607" s="25">
        <v>103</v>
      </c>
      <c r="D607" s="26" t="s">
        <v>19</v>
      </c>
      <c r="E607" s="27" t="s">
        <v>21</v>
      </c>
      <c r="F607" s="26" t="s">
        <v>2</v>
      </c>
      <c r="G607" s="28" t="s">
        <v>11</v>
      </c>
      <c r="H607" s="29">
        <v>120</v>
      </c>
      <c r="I607" s="30">
        <f>1098.5+95+331.7</f>
        <v>1525.2</v>
      </c>
      <c r="J607" s="30">
        <f>1098.5+95+331.7</f>
        <v>1525.2</v>
      </c>
      <c r="K607" s="30"/>
      <c r="L607" s="30"/>
      <c r="M607" s="30">
        <f t="shared" si="59"/>
        <v>1525.2</v>
      </c>
      <c r="N607" s="30">
        <f t="shared" si="60"/>
        <v>1525.2</v>
      </c>
    </row>
    <row r="608" spans="1:14" ht="22.5" x14ac:dyDescent="0.2">
      <c r="A608" s="23" t="s">
        <v>14</v>
      </c>
      <c r="B608" s="24">
        <v>302</v>
      </c>
      <c r="C608" s="25">
        <v>103</v>
      </c>
      <c r="D608" s="26" t="s">
        <v>19</v>
      </c>
      <c r="E608" s="27" t="s">
        <v>21</v>
      </c>
      <c r="F608" s="26" t="s">
        <v>2</v>
      </c>
      <c r="G608" s="28" t="s">
        <v>11</v>
      </c>
      <c r="H608" s="29">
        <v>200</v>
      </c>
      <c r="I608" s="30">
        <f>I609</f>
        <v>409</v>
      </c>
      <c r="J608" s="30">
        <f>J609</f>
        <v>409</v>
      </c>
      <c r="K608" s="30"/>
      <c r="L608" s="30"/>
      <c r="M608" s="30">
        <f t="shared" si="59"/>
        <v>409</v>
      </c>
      <c r="N608" s="30">
        <f t="shared" si="60"/>
        <v>409</v>
      </c>
    </row>
    <row r="609" spans="1:14" ht="22.5" x14ac:dyDescent="0.2">
      <c r="A609" s="23" t="s">
        <v>13</v>
      </c>
      <c r="B609" s="24">
        <v>302</v>
      </c>
      <c r="C609" s="25">
        <v>103</v>
      </c>
      <c r="D609" s="26" t="s">
        <v>19</v>
      </c>
      <c r="E609" s="27" t="s">
        <v>21</v>
      </c>
      <c r="F609" s="26" t="s">
        <v>2</v>
      </c>
      <c r="G609" s="28" t="s">
        <v>11</v>
      </c>
      <c r="H609" s="29">
        <v>240</v>
      </c>
      <c r="I609" s="30">
        <f>386.6+22.4</f>
        <v>409</v>
      </c>
      <c r="J609" s="30">
        <f>386.6+22.4</f>
        <v>409</v>
      </c>
      <c r="K609" s="30"/>
      <c r="L609" s="30"/>
      <c r="M609" s="30">
        <f t="shared" si="59"/>
        <v>409</v>
      </c>
      <c r="N609" s="30">
        <f t="shared" si="60"/>
        <v>409</v>
      </c>
    </row>
    <row r="610" spans="1:14" x14ac:dyDescent="0.2">
      <c r="A610" s="23" t="s">
        <v>20</v>
      </c>
      <c r="B610" s="24">
        <v>302</v>
      </c>
      <c r="C610" s="25">
        <v>103</v>
      </c>
      <c r="D610" s="26" t="s">
        <v>19</v>
      </c>
      <c r="E610" s="27" t="s">
        <v>18</v>
      </c>
      <c r="F610" s="26" t="s">
        <v>2</v>
      </c>
      <c r="G610" s="28" t="s">
        <v>9</v>
      </c>
      <c r="H610" s="29" t="s">
        <v>7</v>
      </c>
      <c r="I610" s="30">
        <f t="shared" ref="I610:J612" si="62">I611</f>
        <v>500.59999999999997</v>
      </c>
      <c r="J610" s="30">
        <f t="shared" si="62"/>
        <v>500.59999999999997</v>
      </c>
      <c r="K610" s="30"/>
      <c r="L610" s="30"/>
      <c r="M610" s="30">
        <f t="shared" si="59"/>
        <v>500.59999999999997</v>
      </c>
      <c r="N610" s="30">
        <f t="shared" si="60"/>
        <v>500.59999999999997</v>
      </c>
    </row>
    <row r="611" spans="1:14" ht="22.5" x14ac:dyDescent="0.2">
      <c r="A611" s="23" t="s">
        <v>15</v>
      </c>
      <c r="B611" s="24">
        <v>302</v>
      </c>
      <c r="C611" s="25">
        <v>103</v>
      </c>
      <c r="D611" s="26" t="s">
        <v>19</v>
      </c>
      <c r="E611" s="27" t="s">
        <v>18</v>
      </c>
      <c r="F611" s="26" t="s">
        <v>2</v>
      </c>
      <c r="G611" s="28" t="s">
        <v>11</v>
      </c>
      <c r="H611" s="29" t="s">
        <v>7</v>
      </c>
      <c r="I611" s="30">
        <f t="shared" si="62"/>
        <v>500.59999999999997</v>
      </c>
      <c r="J611" s="30">
        <f t="shared" si="62"/>
        <v>500.59999999999997</v>
      </c>
      <c r="K611" s="30"/>
      <c r="L611" s="30"/>
      <c r="M611" s="30">
        <f t="shared" si="59"/>
        <v>500.59999999999997</v>
      </c>
      <c r="N611" s="30">
        <f t="shared" si="60"/>
        <v>500.59999999999997</v>
      </c>
    </row>
    <row r="612" spans="1:14" ht="45" x14ac:dyDescent="0.2">
      <c r="A612" s="23" t="s">
        <v>6</v>
      </c>
      <c r="B612" s="24">
        <v>302</v>
      </c>
      <c r="C612" s="25">
        <v>103</v>
      </c>
      <c r="D612" s="26" t="s">
        <v>19</v>
      </c>
      <c r="E612" s="27" t="s">
        <v>18</v>
      </c>
      <c r="F612" s="26" t="s">
        <v>2</v>
      </c>
      <c r="G612" s="28" t="s">
        <v>11</v>
      </c>
      <c r="H612" s="29">
        <v>100</v>
      </c>
      <c r="I612" s="30">
        <f t="shared" si="62"/>
        <v>500.59999999999997</v>
      </c>
      <c r="J612" s="30">
        <f t="shared" si="62"/>
        <v>500.59999999999997</v>
      </c>
      <c r="K612" s="30"/>
      <c r="L612" s="30"/>
      <c r="M612" s="30">
        <f t="shared" si="59"/>
        <v>500.59999999999997</v>
      </c>
      <c r="N612" s="30">
        <f t="shared" si="60"/>
        <v>500.59999999999997</v>
      </c>
    </row>
    <row r="613" spans="1:14" ht="22.5" x14ac:dyDescent="0.2">
      <c r="A613" s="23" t="s">
        <v>5</v>
      </c>
      <c r="B613" s="24">
        <v>302</v>
      </c>
      <c r="C613" s="25">
        <v>103</v>
      </c>
      <c r="D613" s="26" t="s">
        <v>19</v>
      </c>
      <c r="E613" s="27" t="s">
        <v>18</v>
      </c>
      <c r="F613" s="26" t="s">
        <v>2</v>
      </c>
      <c r="G613" s="28" t="s">
        <v>11</v>
      </c>
      <c r="H613" s="29">
        <v>120</v>
      </c>
      <c r="I613" s="30">
        <f>22.9+470.7+7</f>
        <v>500.59999999999997</v>
      </c>
      <c r="J613" s="30">
        <f>22.9+470.7+7</f>
        <v>500.59999999999997</v>
      </c>
      <c r="K613" s="30"/>
      <c r="L613" s="30"/>
      <c r="M613" s="30">
        <f t="shared" si="59"/>
        <v>500.59999999999997</v>
      </c>
      <c r="N613" s="30">
        <f t="shared" si="60"/>
        <v>500.59999999999997</v>
      </c>
    </row>
    <row r="614" spans="1:14" ht="33.75" x14ac:dyDescent="0.2">
      <c r="A614" s="23" t="s">
        <v>17</v>
      </c>
      <c r="B614" s="24">
        <v>302</v>
      </c>
      <c r="C614" s="25">
        <v>106</v>
      </c>
      <c r="D614" s="26" t="s">
        <v>7</v>
      </c>
      <c r="E614" s="27" t="s">
        <v>7</v>
      </c>
      <c r="F614" s="26" t="s">
        <v>7</v>
      </c>
      <c r="G614" s="28" t="s">
        <v>7</v>
      </c>
      <c r="H614" s="29" t="s">
        <v>7</v>
      </c>
      <c r="I614" s="30">
        <f>I615+I621</f>
        <v>1907.2</v>
      </c>
      <c r="J614" s="30">
        <f>J615+J621</f>
        <v>1907.2</v>
      </c>
      <c r="K614" s="30"/>
      <c r="L614" s="30"/>
      <c r="M614" s="30">
        <f t="shared" si="59"/>
        <v>1907.2</v>
      </c>
      <c r="N614" s="30">
        <f t="shared" si="60"/>
        <v>1907.2</v>
      </c>
    </row>
    <row r="615" spans="1:14" ht="22.15" customHeight="1" x14ac:dyDescent="0.2">
      <c r="A615" s="23" t="s">
        <v>16</v>
      </c>
      <c r="B615" s="24">
        <v>302</v>
      </c>
      <c r="C615" s="25">
        <v>106</v>
      </c>
      <c r="D615" s="26" t="s">
        <v>12</v>
      </c>
      <c r="E615" s="27" t="s">
        <v>3</v>
      </c>
      <c r="F615" s="26" t="s">
        <v>2</v>
      </c>
      <c r="G615" s="28" t="s">
        <v>9</v>
      </c>
      <c r="H615" s="29" t="s">
        <v>7</v>
      </c>
      <c r="I615" s="30">
        <f>I616</f>
        <v>1467.2</v>
      </c>
      <c r="J615" s="30">
        <f>J616</f>
        <v>1467.2</v>
      </c>
      <c r="K615" s="30"/>
      <c r="L615" s="30"/>
      <c r="M615" s="30">
        <f t="shared" si="59"/>
        <v>1467.2</v>
      </c>
      <c r="N615" s="30">
        <f t="shared" si="60"/>
        <v>1467.2</v>
      </c>
    </row>
    <row r="616" spans="1:14" ht="22.5" x14ac:dyDescent="0.2">
      <c r="A616" s="23" t="s">
        <v>15</v>
      </c>
      <c r="B616" s="24">
        <v>302</v>
      </c>
      <c r="C616" s="25">
        <v>106</v>
      </c>
      <c r="D616" s="26" t="s">
        <v>12</v>
      </c>
      <c r="E616" s="27" t="s">
        <v>3</v>
      </c>
      <c r="F616" s="26" t="s">
        <v>2</v>
      </c>
      <c r="G616" s="28" t="s">
        <v>11</v>
      </c>
      <c r="H616" s="29" t="s">
        <v>7</v>
      </c>
      <c r="I616" s="30">
        <f>I617+I619</f>
        <v>1467.2</v>
      </c>
      <c r="J616" s="30">
        <f>J617+J619</f>
        <v>1467.2</v>
      </c>
      <c r="K616" s="30"/>
      <c r="L616" s="30"/>
      <c r="M616" s="30">
        <f t="shared" si="59"/>
        <v>1467.2</v>
      </c>
      <c r="N616" s="30">
        <f t="shared" si="60"/>
        <v>1467.2</v>
      </c>
    </row>
    <row r="617" spans="1:14" ht="43.9" customHeight="1" x14ac:dyDescent="0.2">
      <c r="A617" s="23" t="s">
        <v>6</v>
      </c>
      <c r="B617" s="24">
        <v>302</v>
      </c>
      <c r="C617" s="25">
        <v>106</v>
      </c>
      <c r="D617" s="26" t="s">
        <v>12</v>
      </c>
      <c r="E617" s="27" t="s">
        <v>3</v>
      </c>
      <c r="F617" s="26" t="s">
        <v>2</v>
      </c>
      <c r="G617" s="28" t="s">
        <v>11</v>
      </c>
      <c r="H617" s="29">
        <v>100</v>
      </c>
      <c r="I617" s="30">
        <f>I618</f>
        <v>1411.2</v>
      </c>
      <c r="J617" s="30">
        <f>J618</f>
        <v>1411.2</v>
      </c>
      <c r="K617" s="30"/>
      <c r="L617" s="30"/>
      <c r="M617" s="30">
        <f t="shared" si="59"/>
        <v>1411.2</v>
      </c>
      <c r="N617" s="30">
        <f t="shared" si="60"/>
        <v>1411.2</v>
      </c>
    </row>
    <row r="618" spans="1:14" ht="22.5" x14ac:dyDescent="0.2">
      <c r="A618" s="23" t="s">
        <v>5</v>
      </c>
      <c r="B618" s="24">
        <v>302</v>
      </c>
      <c r="C618" s="25">
        <v>106</v>
      </c>
      <c r="D618" s="26" t="s">
        <v>12</v>
      </c>
      <c r="E618" s="27" t="s">
        <v>3</v>
      </c>
      <c r="F618" s="26" t="s">
        <v>2</v>
      </c>
      <c r="G618" s="28" t="s">
        <v>11</v>
      </c>
      <c r="H618" s="29">
        <v>120</v>
      </c>
      <c r="I618" s="30">
        <f>1049+45.4+316.8</f>
        <v>1411.2</v>
      </c>
      <c r="J618" s="30">
        <f>1049+45.4+316.8</f>
        <v>1411.2</v>
      </c>
      <c r="K618" s="30"/>
      <c r="L618" s="30"/>
      <c r="M618" s="30">
        <f t="shared" si="59"/>
        <v>1411.2</v>
      </c>
      <c r="N618" s="30">
        <f t="shared" si="60"/>
        <v>1411.2</v>
      </c>
    </row>
    <row r="619" spans="1:14" ht="22.5" x14ac:dyDescent="0.2">
      <c r="A619" s="23" t="s">
        <v>14</v>
      </c>
      <c r="B619" s="24">
        <v>302</v>
      </c>
      <c r="C619" s="25">
        <v>106</v>
      </c>
      <c r="D619" s="26" t="s">
        <v>12</v>
      </c>
      <c r="E619" s="27" t="s">
        <v>3</v>
      </c>
      <c r="F619" s="26" t="s">
        <v>2</v>
      </c>
      <c r="G619" s="28" t="s">
        <v>11</v>
      </c>
      <c r="H619" s="29">
        <v>200</v>
      </c>
      <c r="I619" s="30">
        <f>I620</f>
        <v>56</v>
      </c>
      <c r="J619" s="30">
        <f>J620</f>
        <v>56</v>
      </c>
      <c r="K619" s="30"/>
      <c r="L619" s="30"/>
      <c r="M619" s="30">
        <f t="shared" si="59"/>
        <v>56</v>
      </c>
      <c r="N619" s="30">
        <f t="shared" si="60"/>
        <v>56</v>
      </c>
    </row>
    <row r="620" spans="1:14" ht="24.6" customHeight="1" x14ac:dyDescent="0.2">
      <c r="A620" s="23" t="s">
        <v>13</v>
      </c>
      <c r="B620" s="24">
        <v>302</v>
      </c>
      <c r="C620" s="25">
        <v>106</v>
      </c>
      <c r="D620" s="26" t="s">
        <v>12</v>
      </c>
      <c r="E620" s="27" t="s">
        <v>3</v>
      </c>
      <c r="F620" s="26" t="s">
        <v>2</v>
      </c>
      <c r="G620" s="28" t="s">
        <v>11</v>
      </c>
      <c r="H620" s="29">
        <v>240</v>
      </c>
      <c r="I620" s="30">
        <v>56</v>
      </c>
      <c r="J620" s="30">
        <v>56</v>
      </c>
      <c r="K620" s="30"/>
      <c r="L620" s="30"/>
      <c r="M620" s="30">
        <f t="shared" si="59"/>
        <v>56</v>
      </c>
      <c r="N620" s="30">
        <f t="shared" si="60"/>
        <v>56</v>
      </c>
    </row>
    <row r="621" spans="1:14" ht="22.5" x14ac:dyDescent="0.2">
      <c r="A621" s="23" t="s">
        <v>10</v>
      </c>
      <c r="B621" s="24">
        <v>302</v>
      </c>
      <c r="C621" s="25">
        <v>106</v>
      </c>
      <c r="D621" s="26" t="s">
        <v>4</v>
      </c>
      <c r="E621" s="27" t="s">
        <v>3</v>
      </c>
      <c r="F621" s="26" t="s">
        <v>2</v>
      </c>
      <c r="G621" s="28" t="s">
        <v>9</v>
      </c>
      <c r="H621" s="29" t="s">
        <v>7</v>
      </c>
      <c r="I621" s="30">
        <f t="shared" ref="I621:J623" si="63">I622</f>
        <v>440</v>
      </c>
      <c r="J621" s="30">
        <f t="shared" si="63"/>
        <v>440</v>
      </c>
      <c r="K621" s="30"/>
      <c r="L621" s="30"/>
      <c r="M621" s="30">
        <f t="shared" si="59"/>
        <v>440</v>
      </c>
      <c r="N621" s="30">
        <f t="shared" si="60"/>
        <v>440</v>
      </c>
    </row>
    <row r="622" spans="1:14" ht="45.6" customHeight="1" x14ac:dyDescent="0.2">
      <c r="A622" s="23" t="s">
        <v>8</v>
      </c>
      <c r="B622" s="24">
        <v>302</v>
      </c>
      <c r="C622" s="25">
        <v>106</v>
      </c>
      <c r="D622" s="26" t="s">
        <v>4</v>
      </c>
      <c r="E622" s="27" t="s">
        <v>3</v>
      </c>
      <c r="F622" s="26" t="s">
        <v>2</v>
      </c>
      <c r="G622" s="28" t="s">
        <v>1</v>
      </c>
      <c r="H622" s="29" t="s">
        <v>7</v>
      </c>
      <c r="I622" s="30">
        <f t="shared" si="63"/>
        <v>440</v>
      </c>
      <c r="J622" s="30">
        <f t="shared" si="63"/>
        <v>440</v>
      </c>
      <c r="K622" s="30"/>
      <c r="L622" s="30"/>
      <c r="M622" s="30">
        <f t="shared" si="59"/>
        <v>440</v>
      </c>
      <c r="N622" s="30">
        <f t="shared" si="60"/>
        <v>440</v>
      </c>
    </row>
    <row r="623" spans="1:14" ht="43.9" customHeight="1" x14ac:dyDescent="0.2">
      <c r="A623" s="23" t="s">
        <v>6</v>
      </c>
      <c r="B623" s="24">
        <v>302</v>
      </c>
      <c r="C623" s="25">
        <v>106</v>
      </c>
      <c r="D623" s="26" t="s">
        <v>4</v>
      </c>
      <c r="E623" s="27" t="s">
        <v>3</v>
      </c>
      <c r="F623" s="26" t="s">
        <v>2</v>
      </c>
      <c r="G623" s="28" t="s">
        <v>1</v>
      </c>
      <c r="H623" s="29">
        <v>100</v>
      </c>
      <c r="I623" s="30">
        <f t="shared" si="63"/>
        <v>440</v>
      </c>
      <c r="J623" s="30">
        <f t="shared" si="63"/>
        <v>440</v>
      </c>
      <c r="K623" s="30"/>
      <c r="L623" s="30"/>
      <c r="M623" s="30">
        <f t="shared" si="59"/>
        <v>440</v>
      </c>
      <c r="N623" s="30">
        <f t="shared" si="60"/>
        <v>440</v>
      </c>
    </row>
    <row r="624" spans="1:14" ht="22.5" x14ac:dyDescent="0.2">
      <c r="A624" s="23" t="s">
        <v>5</v>
      </c>
      <c r="B624" s="24">
        <v>302</v>
      </c>
      <c r="C624" s="25">
        <v>106</v>
      </c>
      <c r="D624" s="26" t="s">
        <v>4</v>
      </c>
      <c r="E624" s="27" t="s">
        <v>3</v>
      </c>
      <c r="F624" s="26" t="s">
        <v>2</v>
      </c>
      <c r="G624" s="28" t="s">
        <v>1</v>
      </c>
      <c r="H624" s="29">
        <v>120</v>
      </c>
      <c r="I624" s="30">
        <f>338+102</f>
        <v>440</v>
      </c>
      <c r="J624" s="30">
        <f>338+102</f>
        <v>440</v>
      </c>
      <c r="K624" s="30"/>
      <c r="L624" s="30"/>
      <c r="M624" s="30">
        <f t="shared" si="59"/>
        <v>440</v>
      </c>
      <c r="N624" s="30">
        <f t="shared" si="60"/>
        <v>440</v>
      </c>
    </row>
    <row r="625" spans="1:14" ht="13.5" thickBot="1" x14ac:dyDescent="0.25">
      <c r="A625" s="46" t="s">
        <v>256</v>
      </c>
      <c r="B625" s="47"/>
      <c r="C625" s="48"/>
      <c r="D625" s="49"/>
      <c r="E625" s="50"/>
      <c r="F625" s="49"/>
      <c r="G625" s="51"/>
      <c r="H625" s="52"/>
      <c r="I625" s="53">
        <v>20000</v>
      </c>
      <c r="J625" s="53">
        <v>35000</v>
      </c>
      <c r="K625" s="53"/>
      <c r="L625" s="53"/>
      <c r="M625" s="53">
        <f t="shared" si="59"/>
        <v>20000</v>
      </c>
      <c r="N625" s="53">
        <f t="shared" si="60"/>
        <v>35000</v>
      </c>
    </row>
    <row r="626" spans="1:14" ht="18" customHeight="1" thickBot="1" x14ac:dyDescent="0.25">
      <c r="A626" s="92" t="s">
        <v>0</v>
      </c>
      <c r="B626" s="93"/>
      <c r="C626" s="93"/>
      <c r="D626" s="93"/>
      <c r="E626" s="93"/>
      <c r="F626" s="93"/>
      <c r="G626" s="93"/>
      <c r="H626" s="94"/>
      <c r="I626" s="54">
        <f>I13+I117+I198+I326+I425+I378+I458+I596+I625</f>
        <v>1075883.2</v>
      </c>
      <c r="J626" s="54">
        <f>J13+J117+J198+J326+J378+J425+J458+J596+J625</f>
        <v>1112759.7</v>
      </c>
      <c r="K626" s="54">
        <f>K13+K117+K198+K326+K378+K425+K458+K596+K625</f>
        <v>2274.8999999999996</v>
      </c>
      <c r="L626" s="54">
        <f>L13+L117+L198+L326+L378+L425+L458+L596+L625</f>
        <v>2355.9</v>
      </c>
      <c r="M626" s="54">
        <f t="shared" si="59"/>
        <v>1078158.0999999999</v>
      </c>
      <c r="N626" s="55">
        <f t="shared" si="60"/>
        <v>1115115.5999999999</v>
      </c>
    </row>
  </sheetData>
  <sheetProtection sort="0" autoFilter="0"/>
  <mergeCells count="18">
    <mergeCell ref="A626:H626"/>
    <mergeCell ref="A10:A11"/>
    <mergeCell ref="B10:B11"/>
    <mergeCell ref="C10:C11"/>
    <mergeCell ref="D10:G11"/>
    <mergeCell ref="H10:H11"/>
    <mergeCell ref="K9:L9"/>
    <mergeCell ref="M9:N9"/>
    <mergeCell ref="K10:L10"/>
    <mergeCell ref="M10:N10"/>
    <mergeCell ref="M1:N1"/>
    <mergeCell ref="H2:N2"/>
    <mergeCell ref="H4:N4"/>
    <mergeCell ref="A7:N7"/>
    <mergeCell ref="K3:N3"/>
    <mergeCell ref="I10:J10"/>
    <mergeCell ref="I3:J3"/>
    <mergeCell ref="I9:J9"/>
  </mergeCells>
  <pageMargins left="0.70866141732283472" right="0.59055118110236227" top="0.59055118110236227" bottom="0.59055118110236227" header="0.51181102362204722" footer="0.51181102362204722"/>
  <pageSetup paperSize="9" scale="76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38"/>
  <sheetViews>
    <sheetView tabSelected="1" view="pageBreakPreview" topLeftCell="A22" zoomScaleNormal="100" zoomScaleSheetLayoutView="100" workbookViewId="0">
      <selection activeCell="F2" sqref="F2:L2"/>
    </sheetView>
  </sheetViews>
  <sheetFormatPr defaultColWidth="9.140625" defaultRowHeight="12.75" x14ac:dyDescent="0.2"/>
  <cols>
    <col min="1" max="1" width="46.140625" style="2" customWidth="1"/>
    <col min="2" max="2" width="6.28515625" style="2" customWidth="1"/>
    <col min="3" max="3" width="4.42578125" style="2" customWidth="1"/>
    <col min="4" max="4" width="5.5703125" style="2" customWidth="1"/>
    <col min="5" max="5" width="8.42578125" style="2" customWidth="1"/>
    <col min="6" max="6" width="10.140625" style="2" customWidth="1"/>
    <col min="7" max="7" width="12.7109375" style="2" hidden="1" customWidth="1"/>
    <col min="8" max="8" width="13.140625" style="2" hidden="1" customWidth="1"/>
    <col min="9" max="9" width="12.7109375" style="2" hidden="1" customWidth="1"/>
    <col min="10" max="10" width="13.140625" style="2" hidden="1" customWidth="1"/>
    <col min="11" max="11" width="12.28515625" style="2" customWidth="1"/>
    <col min="12" max="12" width="12.42578125" style="2" customWidth="1"/>
    <col min="13" max="224" width="9.140625" style="2" customWidth="1"/>
    <col min="225" max="16384" width="9.140625" style="2"/>
  </cols>
  <sheetData>
    <row r="1" spans="1:12" x14ac:dyDescent="0.2">
      <c r="K1" s="89" t="s">
        <v>334</v>
      </c>
      <c r="L1" s="89"/>
    </row>
    <row r="2" spans="1:12" ht="39.75" customHeight="1" x14ac:dyDescent="0.2">
      <c r="F2" s="105" t="s">
        <v>337</v>
      </c>
      <c r="G2" s="105"/>
      <c r="H2" s="105"/>
      <c r="I2" s="105"/>
      <c r="J2" s="105"/>
      <c r="K2" s="105"/>
      <c r="L2" s="105"/>
    </row>
    <row r="3" spans="1:12" ht="15.6" customHeight="1" x14ac:dyDescent="0.2">
      <c r="G3" s="101"/>
      <c r="H3" s="101"/>
      <c r="I3" s="101"/>
      <c r="J3" s="101"/>
      <c r="K3" s="101" t="s">
        <v>332</v>
      </c>
      <c r="L3" s="101"/>
    </row>
    <row r="4" spans="1:12" ht="43.5" customHeight="1" x14ac:dyDescent="0.2">
      <c r="A4" s="5"/>
      <c r="B4" s="5"/>
      <c r="C4" s="5"/>
      <c r="D4" s="5"/>
      <c r="E4" s="5"/>
      <c r="F4" s="105" t="s">
        <v>331</v>
      </c>
      <c r="G4" s="105"/>
      <c r="H4" s="105"/>
      <c r="I4" s="105"/>
      <c r="J4" s="105"/>
      <c r="K4" s="105"/>
      <c r="L4" s="105"/>
    </row>
    <row r="5" spans="1:12" ht="23.45" customHeight="1" x14ac:dyDescent="0.2">
      <c r="A5" s="106" t="s">
        <v>323</v>
      </c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</row>
    <row r="6" spans="1:12" x14ac:dyDescent="0.2">
      <c r="A6" s="106"/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</row>
    <row r="7" spans="1:12" x14ac:dyDescent="0.2">
      <c r="A7" s="106"/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</row>
    <row r="8" spans="1:12" ht="11.25" customHeight="1" x14ac:dyDescent="0.2">
      <c r="A8" s="7"/>
      <c r="B8" s="7"/>
      <c r="C8" s="7"/>
      <c r="D8" s="7"/>
      <c r="E8" s="7"/>
      <c r="F8" s="7"/>
      <c r="G8" s="7"/>
      <c r="I8" s="7"/>
      <c r="K8" s="7"/>
    </row>
    <row r="9" spans="1:12" ht="13.5" customHeight="1" thickBot="1" x14ac:dyDescent="0.25">
      <c r="A9" s="7"/>
      <c r="B9" s="7"/>
      <c r="C9" s="7"/>
      <c r="D9" s="7"/>
      <c r="E9" s="7"/>
      <c r="F9" s="7"/>
      <c r="G9" s="87"/>
      <c r="H9" s="87"/>
      <c r="I9" s="87"/>
      <c r="J9" s="87"/>
      <c r="K9" s="87" t="s">
        <v>267</v>
      </c>
      <c r="L9" s="87"/>
    </row>
    <row r="10" spans="1:12" ht="13.9" customHeight="1" thickBot="1" x14ac:dyDescent="0.25">
      <c r="A10" s="95" t="s">
        <v>255</v>
      </c>
      <c r="B10" s="97" t="s">
        <v>252</v>
      </c>
      <c r="C10" s="97"/>
      <c r="D10" s="97"/>
      <c r="E10" s="95"/>
      <c r="F10" s="97" t="s">
        <v>251</v>
      </c>
      <c r="G10" s="103" t="s">
        <v>324</v>
      </c>
      <c r="H10" s="104"/>
      <c r="I10" s="103" t="s">
        <v>325</v>
      </c>
      <c r="J10" s="104"/>
      <c r="K10" s="103" t="s">
        <v>250</v>
      </c>
      <c r="L10" s="104"/>
    </row>
    <row r="11" spans="1:12" ht="21.75" customHeight="1" thickBot="1" x14ac:dyDescent="0.25">
      <c r="A11" s="96"/>
      <c r="B11" s="97"/>
      <c r="C11" s="97"/>
      <c r="D11" s="97"/>
      <c r="E11" s="95"/>
      <c r="F11" s="97"/>
      <c r="G11" s="56" t="s">
        <v>249</v>
      </c>
      <c r="H11" s="57" t="s">
        <v>265</v>
      </c>
      <c r="I11" s="56" t="s">
        <v>249</v>
      </c>
      <c r="J11" s="57" t="s">
        <v>265</v>
      </c>
      <c r="K11" s="56" t="s">
        <v>249</v>
      </c>
      <c r="L11" s="57" t="s">
        <v>265</v>
      </c>
    </row>
    <row r="12" spans="1:12" ht="13.5" thickBot="1" x14ac:dyDescent="0.25">
      <c r="A12" s="10">
        <v>1</v>
      </c>
      <c r="B12" s="12">
        <v>2</v>
      </c>
      <c r="C12" s="12">
        <v>3</v>
      </c>
      <c r="D12" s="12">
        <v>4</v>
      </c>
      <c r="E12" s="12">
        <v>5</v>
      </c>
      <c r="F12" s="12">
        <v>6</v>
      </c>
      <c r="G12" s="58">
        <v>7</v>
      </c>
      <c r="H12" s="59">
        <v>8</v>
      </c>
      <c r="I12" s="58">
        <v>9</v>
      </c>
      <c r="J12" s="59">
        <v>10</v>
      </c>
      <c r="K12" s="58">
        <v>7</v>
      </c>
      <c r="L12" s="59">
        <v>8</v>
      </c>
    </row>
    <row r="13" spans="1:12" ht="33.75" customHeight="1" x14ac:dyDescent="0.2">
      <c r="A13" s="60" t="s">
        <v>268</v>
      </c>
      <c r="B13" s="61"/>
      <c r="C13" s="62"/>
      <c r="D13" s="61"/>
      <c r="E13" s="63"/>
      <c r="F13" s="64"/>
      <c r="G13" s="22">
        <f>G14+G41+G100+G114+G191+G236+G274+G317+G338+G357+G361+G383+G376</f>
        <v>1034821.7999999999</v>
      </c>
      <c r="H13" s="22">
        <f>H14+H41+H100+H114+H191+H236+H274+H317+H338+H357+H361+H383+H376</f>
        <v>1056390.4000000001</v>
      </c>
      <c r="I13" s="22">
        <f>I14+I41</f>
        <v>2295.261</v>
      </c>
      <c r="J13" s="22">
        <f>J14+J41+J361</f>
        <v>2227.0750000000003</v>
      </c>
      <c r="K13" s="22">
        <f>G13+I13</f>
        <v>1037117.061</v>
      </c>
      <c r="L13" s="22">
        <f>H13+J13</f>
        <v>1058617.4750000001</v>
      </c>
    </row>
    <row r="14" spans="1:12" ht="75.599999999999994" customHeight="1" x14ac:dyDescent="0.2">
      <c r="A14" s="36" t="s">
        <v>301</v>
      </c>
      <c r="B14" s="65" t="s">
        <v>108</v>
      </c>
      <c r="C14" s="66" t="s">
        <v>3</v>
      </c>
      <c r="D14" s="65" t="s">
        <v>2</v>
      </c>
      <c r="E14" s="67" t="s">
        <v>9</v>
      </c>
      <c r="F14" s="68" t="s">
        <v>7</v>
      </c>
      <c r="G14" s="22">
        <f>G15+G21+G24+G29+G32+G35+G38</f>
        <v>8914.1</v>
      </c>
      <c r="H14" s="22">
        <f>H15+H21+H24+H29+H32+H35+H38</f>
        <v>8914.1</v>
      </c>
      <c r="I14" s="22">
        <f>I18</f>
        <v>238.8</v>
      </c>
      <c r="J14" s="22">
        <f>J18</f>
        <v>238.4</v>
      </c>
      <c r="K14" s="22">
        <f t="shared" ref="K14:K80" si="0">G14+I14</f>
        <v>9152.9</v>
      </c>
      <c r="L14" s="22">
        <f t="shared" ref="L14:L80" si="1">H14+J14</f>
        <v>9152.5</v>
      </c>
    </row>
    <row r="15" spans="1:12" ht="33.75" customHeight="1" x14ac:dyDescent="0.2">
      <c r="A15" s="23" t="s">
        <v>121</v>
      </c>
      <c r="B15" s="32" t="s">
        <v>108</v>
      </c>
      <c r="C15" s="33" t="s">
        <v>3</v>
      </c>
      <c r="D15" s="32" t="s">
        <v>2</v>
      </c>
      <c r="E15" s="34" t="s">
        <v>120</v>
      </c>
      <c r="F15" s="45" t="s">
        <v>7</v>
      </c>
      <c r="G15" s="69">
        <f>G16</f>
        <v>608</v>
      </c>
      <c r="H15" s="69">
        <f>H16</f>
        <v>608</v>
      </c>
      <c r="I15" s="69"/>
      <c r="J15" s="69"/>
      <c r="K15" s="69">
        <f t="shared" si="0"/>
        <v>608</v>
      </c>
      <c r="L15" s="69">
        <f t="shared" si="1"/>
        <v>608</v>
      </c>
    </row>
    <row r="16" spans="1:12" ht="12.75" customHeight="1" x14ac:dyDescent="0.2">
      <c r="A16" s="23" t="s">
        <v>71</v>
      </c>
      <c r="B16" s="32" t="s">
        <v>108</v>
      </c>
      <c r="C16" s="33" t="s">
        <v>3</v>
      </c>
      <c r="D16" s="32" t="s">
        <v>2</v>
      </c>
      <c r="E16" s="34" t="s">
        <v>120</v>
      </c>
      <c r="F16" s="45">
        <v>800</v>
      </c>
      <c r="G16" s="69">
        <f>G17</f>
        <v>608</v>
      </c>
      <c r="H16" s="69">
        <f>H17</f>
        <v>608</v>
      </c>
      <c r="I16" s="69"/>
      <c r="J16" s="69"/>
      <c r="K16" s="69">
        <f t="shared" si="0"/>
        <v>608</v>
      </c>
      <c r="L16" s="69">
        <f t="shared" si="1"/>
        <v>608</v>
      </c>
    </row>
    <row r="17" spans="1:12" ht="45" customHeight="1" x14ac:dyDescent="0.2">
      <c r="A17" s="23" t="s">
        <v>109</v>
      </c>
      <c r="B17" s="32" t="s">
        <v>108</v>
      </c>
      <c r="C17" s="33" t="s">
        <v>3</v>
      </c>
      <c r="D17" s="32" t="s">
        <v>2</v>
      </c>
      <c r="E17" s="34" t="s">
        <v>120</v>
      </c>
      <c r="F17" s="45">
        <v>810</v>
      </c>
      <c r="G17" s="69">
        <v>608</v>
      </c>
      <c r="H17" s="69">
        <v>608</v>
      </c>
      <c r="I17" s="69"/>
      <c r="J17" s="69"/>
      <c r="K17" s="69">
        <f t="shared" si="0"/>
        <v>608</v>
      </c>
      <c r="L17" s="69">
        <f t="shared" si="1"/>
        <v>608</v>
      </c>
    </row>
    <row r="18" spans="1:12" ht="24" customHeight="1" x14ac:dyDescent="0.2">
      <c r="A18" s="1" t="s">
        <v>329</v>
      </c>
      <c r="B18" s="32">
        <v>1</v>
      </c>
      <c r="C18" s="33">
        <v>0</v>
      </c>
      <c r="D18" s="32">
        <v>0</v>
      </c>
      <c r="E18" s="34">
        <v>78270</v>
      </c>
      <c r="F18" s="45"/>
      <c r="G18" s="45"/>
      <c r="H18" s="69"/>
      <c r="I18" s="30">
        <f>I19</f>
        <v>238.8</v>
      </c>
      <c r="J18" s="30">
        <f>J19</f>
        <v>238.4</v>
      </c>
      <c r="K18" s="69">
        <f t="shared" ref="K18:L20" si="2">I18</f>
        <v>238.8</v>
      </c>
      <c r="L18" s="69">
        <f t="shared" si="2"/>
        <v>238.4</v>
      </c>
    </row>
    <row r="19" spans="1:12" ht="14.25" customHeight="1" x14ac:dyDescent="0.2">
      <c r="A19" s="23" t="s">
        <v>71</v>
      </c>
      <c r="B19" s="32">
        <v>1</v>
      </c>
      <c r="C19" s="33">
        <v>0</v>
      </c>
      <c r="D19" s="32">
        <v>0</v>
      </c>
      <c r="E19" s="34">
        <v>78270</v>
      </c>
      <c r="F19" s="45">
        <v>800</v>
      </c>
      <c r="G19" s="45"/>
      <c r="H19" s="69"/>
      <c r="I19" s="30">
        <f>I20</f>
        <v>238.8</v>
      </c>
      <c r="J19" s="30">
        <f>J20</f>
        <v>238.4</v>
      </c>
      <c r="K19" s="69">
        <f t="shared" si="2"/>
        <v>238.8</v>
      </c>
      <c r="L19" s="69">
        <f t="shared" si="2"/>
        <v>238.4</v>
      </c>
    </row>
    <row r="20" spans="1:12" ht="40.5" customHeight="1" x14ac:dyDescent="0.2">
      <c r="A20" s="23" t="s">
        <v>109</v>
      </c>
      <c r="B20" s="32">
        <v>1</v>
      </c>
      <c r="C20" s="33">
        <v>0</v>
      </c>
      <c r="D20" s="32">
        <v>0</v>
      </c>
      <c r="E20" s="34">
        <v>78270</v>
      </c>
      <c r="F20" s="45">
        <v>810</v>
      </c>
      <c r="G20" s="69"/>
      <c r="H20" s="69"/>
      <c r="I20" s="30">
        <v>238.8</v>
      </c>
      <c r="J20" s="30">
        <v>238.4</v>
      </c>
      <c r="K20" s="69">
        <f t="shared" si="2"/>
        <v>238.8</v>
      </c>
      <c r="L20" s="69">
        <f t="shared" si="2"/>
        <v>238.4</v>
      </c>
    </row>
    <row r="21" spans="1:12" ht="22.5" customHeight="1" x14ac:dyDescent="0.2">
      <c r="A21" s="23" t="s">
        <v>123</v>
      </c>
      <c r="B21" s="32" t="s">
        <v>108</v>
      </c>
      <c r="C21" s="33" t="s">
        <v>3</v>
      </c>
      <c r="D21" s="32" t="s">
        <v>2</v>
      </c>
      <c r="E21" s="34" t="s">
        <v>122</v>
      </c>
      <c r="F21" s="45" t="s">
        <v>7</v>
      </c>
      <c r="G21" s="69">
        <f>G22</f>
        <v>25</v>
      </c>
      <c r="H21" s="69">
        <f>H22</f>
        <v>25</v>
      </c>
      <c r="I21" s="69"/>
      <c r="J21" s="69"/>
      <c r="K21" s="69">
        <f t="shared" si="0"/>
        <v>25</v>
      </c>
      <c r="L21" s="69">
        <f t="shared" si="1"/>
        <v>25</v>
      </c>
    </row>
    <row r="22" spans="1:12" ht="22.5" customHeight="1" x14ac:dyDescent="0.2">
      <c r="A22" s="23" t="s">
        <v>14</v>
      </c>
      <c r="B22" s="32" t="s">
        <v>108</v>
      </c>
      <c r="C22" s="33" t="s">
        <v>3</v>
      </c>
      <c r="D22" s="32" t="s">
        <v>2</v>
      </c>
      <c r="E22" s="34" t="s">
        <v>122</v>
      </c>
      <c r="F22" s="45">
        <v>200</v>
      </c>
      <c r="G22" s="69">
        <f>G23</f>
        <v>25</v>
      </c>
      <c r="H22" s="69">
        <f>H23</f>
        <v>25</v>
      </c>
      <c r="I22" s="69"/>
      <c r="J22" s="69"/>
      <c r="K22" s="69">
        <f t="shared" si="0"/>
        <v>25</v>
      </c>
      <c r="L22" s="69">
        <f t="shared" si="1"/>
        <v>25</v>
      </c>
    </row>
    <row r="23" spans="1:12" ht="22.5" customHeight="1" x14ac:dyDescent="0.2">
      <c r="A23" s="23" t="s">
        <v>13</v>
      </c>
      <c r="B23" s="32" t="s">
        <v>108</v>
      </c>
      <c r="C23" s="33" t="s">
        <v>3</v>
      </c>
      <c r="D23" s="32" t="s">
        <v>2</v>
      </c>
      <c r="E23" s="34" t="s">
        <v>122</v>
      </c>
      <c r="F23" s="45">
        <v>240</v>
      </c>
      <c r="G23" s="69">
        <v>25</v>
      </c>
      <c r="H23" s="69">
        <v>25</v>
      </c>
      <c r="I23" s="69"/>
      <c r="J23" s="69"/>
      <c r="K23" s="69">
        <f t="shared" si="0"/>
        <v>25</v>
      </c>
      <c r="L23" s="69">
        <f t="shared" si="1"/>
        <v>25</v>
      </c>
    </row>
    <row r="24" spans="1:12" ht="22.5" customHeight="1" x14ac:dyDescent="0.2">
      <c r="A24" s="23" t="s">
        <v>15</v>
      </c>
      <c r="B24" s="32" t="s">
        <v>108</v>
      </c>
      <c r="C24" s="33" t="s">
        <v>3</v>
      </c>
      <c r="D24" s="32" t="s">
        <v>2</v>
      </c>
      <c r="E24" s="34" t="s">
        <v>11</v>
      </c>
      <c r="F24" s="45" t="s">
        <v>7</v>
      </c>
      <c r="G24" s="69">
        <f>G25+G27</f>
        <v>7776</v>
      </c>
      <c r="H24" s="69">
        <f>H25+H27</f>
        <v>7776</v>
      </c>
      <c r="I24" s="69"/>
      <c r="J24" s="69"/>
      <c r="K24" s="69">
        <f t="shared" si="0"/>
        <v>7776</v>
      </c>
      <c r="L24" s="69">
        <f t="shared" si="1"/>
        <v>7776</v>
      </c>
    </row>
    <row r="25" spans="1:12" ht="56.25" customHeight="1" x14ac:dyDescent="0.2">
      <c r="A25" s="23" t="s">
        <v>6</v>
      </c>
      <c r="B25" s="32" t="s">
        <v>108</v>
      </c>
      <c r="C25" s="33" t="s">
        <v>3</v>
      </c>
      <c r="D25" s="32" t="s">
        <v>2</v>
      </c>
      <c r="E25" s="34" t="s">
        <v>11</v>
      </c>
      <c r="F25" s="45">
        <v>100</v>
      </c>
      <c r="G25" s="69">
        <f>G26</f>
        <v>7305.9</v>
      </c>
      <c r="H25" s="69">
        <f>H26</f>
        <v>7305.9</v>
      </c>
      <c r="I25" s="69"/>
      <c r="J25" s="69"/>
      <c r="K25" s="69">
        <f t="shared" si="0"/>
        <v>7305.9</v>
      </c>
      <c r="L25" s="69">
        <f t="shared" si="1"/>
        <v>7305.9</v>
      </c>
    </row>
    <row r="26" spans="1:12" ht="22.5" customHeight="1" x14ac:dyDescent="0.2">
      <c r="A26" s="23" t="s">
        <v>5</v>
      </c>
      <c r="B26" s="32" t="s">
        <v>108</v>
      </c>
      <c r="C26" s="33" t="s">
        <v>3</v>
      </c>
      <c r="D26" s="32" t="s">
        <v>2</v>
      </c>
      <c r="E26" s="34" t="s">
        <v>11</v>
      </c>
      <c r="F26" s="45">
        <v>120</v>
      </c>
      <c r="G26" s="69">
        <v>7305.9</v>
      </c>
      <c r="H26" s="69">
        <v>7305.9</v>
      </c>
      <c r="I26" s="69"/>
      <c r="J26" s="69"/>
      <c r="K26" s="69">
        <f t="shared" si="0"/>
        <v>7305.9</v>
      </c>
      <c r="L26" s="69">
        <f t="shared" si="1"/>
        <v>7305.9</v>
      </c>
    </row>
    <row r="27" spans="1:12" ht="22.5" customHeight="1" x14ac:dyDescent="0.2">
      <c r="A27" s="23" t="s">
        <v>14</v>
      </c>
      <c r="B27" s="32" t="s">
        <v>108</v>
      </c>
      <c r="C27" s="33" t="s">
        <v>3</v>
      </c>
      <c r="D27" s="32" t="s">
        <v>2</v>
      </c>
      <c r="E27" s="34" t="s">
        <v>11</v>
      </c>
      <c r="F27" s="45">
        <v>200</v>
      </c>
      <c r="G27" s="69">
        <f>G28</f>
        <v>470.1</v>
      </c>
      <c r="H27" s="69">
        <f>H28</f>
        <v>470.1</v>
      </c>
      <c r="I27" s="69"/>
      <c r="J27" s="69"/>
      <c r="K27" s="69">
        <f t="shared" si="0"/>
        <v>470.1</v>
      </c>
      <c r="L27" s="69">
        <f t="shared" si="1"/>
        <v>470.1</v>
      </c>
    </row>
    <row r="28" spans="1:12" ht="22.5" customHeight="1" x14ac:dyDescent="0.2">
      <c r="A28" s="23" t="s">
        <v>13</v>
      </c>
      <c r="B28" s="32" t="s">
        <v>108</v>
      </c>
      <c r="C28" s="33" t="s">
        <v>3</v>
      </c>
      <c r="D28" s="32" t="s">
        <v>2</v>
      </c>
      <c r="E28" s="34" t="s">
        <v>11</v>
      </c>
      <c r="F28" s="45">
        <v>240</v>
      </c>
      <c r="G28" s="69">
        <f>437.1+33</f>
        <v>470.1</v>
      </c>
      <c r="H28" s="69">
        <f>437.1+33</f>
        <v>470.1</v>
      </c>
      <c r="I28" s="69"/>
      <c r="J28" s="69"/>
      <c r="K28" s="69">
        <f t="shared" si="0"/>
        <v>470.1</v>
      </c>
      <c r="L28" s="69">
        <f t="shared" si="1"/>
        <v>470.1</v>
      </c>
    </row>
    <row r="29" spans="1:12" ht="22.5" customHeight="1" x14ac:dyDescent="0.2">
      <c r="A29" s="23" t="s">
        <v>117</v>
      </c>
      <c r="B29" s="32" t="s">
        <v>108</v>
      </c>
      <c r="C29" s="33" t="s">
        <v>3</v>
      </c>
      <c r="D29" s="32" t="s">
        <v>2</v>
      </c>
      <c r="E29" s="34" t="s">
        <v>116</v>
      </c>
      <c r="F29" s="45" t="s">
        <v>7</v>
      </c>
      <c r="G29" s="69">
        <f>G30</f>
        <v>313</v>
      </c>
      <c r="H29" s="69">
        <f>H30</f>
        <v>313</v>
      </c>
      <c r="I29" s="69"/>
      <c r="J29" s="69"/>
      <c r="K29" s="69">
        <f t="shared" si="0"/>
        <v>313</v>
      </c>
      <c r="L29" s="69">
        <f t="shared" si="1"/>
        <v>313</v>
      </c>
    </row>
    <row r="30" spans="1:12" ht="12.75" customHeight="1" x14ac:dyDescent="0.2">
      <c r="A30" s="23" t="s">
        <v>71</v>
      </c>
      <c r="B30" s="32" t="s">
        <v>108</v>
      </c>
      <c r="C30" s="33" t="s">
        <v>3</v>
      </c>
      <c r="D30" s="32" t="s">
        <v>2</v>
      </c>
      <c r="E30" s="34" t="s">
        <v>116</v>
      </c>
      <c r="F30" s="45">
        <v>800</v>
      </c>
      <c r="G30" s="69">
        <f>G31</f>
        <v>313</v>
      </c>
      <c r="H30" s="69">
        <f>H31</f>
        <v>313</v>
      </c>
      <c r="I30" s="69"/>
      <c r="J30" s="69"/>
      <c r="K30" s="69">
        <f t="shared" si="0"/>
        <v>313</v>
      </c>
      <c r="L30" s="69">
        <f t="shared" si="1"/>
        <v>313</v>
      </c>
    </row>
    <row r="31" spans="1:12" ht="45" customHeight="1" x14ac:dyDescent="0.2">
      <c r="A31" s="23" t="s">
        <v>109</v>
      </c>
      <c r="B31" s="32" t="s">
        <v>108</v>
      </c>
      <c r="C31" s="33" t="s">
        <v>3</v>
      </c>
      <c r="D31" s="32" t="s">
        <v>2</v>
      </c>
      <c r="E31" s="34" t="s">
        <v>116</v>
      </c>
      <c r="F31" s="45">
        <v>810</v>
      </c>
      <c r="G31" s="69">
        <v>313</v>
      </c>
      <c r="H31" s="69">
        <v>313</v>
      </c>
      <c r="I31" s="69"/>
      <c r="J31" s="69"/>
      <c r="K31" s="69">
        <f t="shared" si="0"/>
        <v>313</v>
      </c>
      <c r="L31" s="69">
        <f t="shared" si="1"/>
        <v>313</v>
      </c>
    </row>
    <row r="32" spans="1:12" ht="12.75" customHeight="1" x14ac:dyDescent="0.2">
      <c r="A32" s="23" t="s">
        <v>115</v>
      </c>
      <c r="B32" s="32" t="s">
        <v>108</v>
      </c>
      <c r="C32" s="33" t="s">
        <v>3</v>
      </c>
      <c r="D32" s="32" t="s">
        <v>2</v>
      </c>
      <c r="E32" s="34" t="s">
        <v>114</v>
      </c>
      <c r="F32" s="45" t="s">
        <v>7</v>
      </c>
      <c r="G32" s="69">
        <f>G33</f>
        <v>15.7</v>
      </c>
      <c r="H32" s="69">
        <f>H33</f>
        <v>15.7</v>
      </c>
      <c r="I32" s="69"/>
      <c r="J32" s="69"/>
      <c r="K32" s="69">
        <f t="shared" si="0"/>
        <v>15.7</v>
      </c>
      <c r="L32" s="69">
        <f t="shared" si="1"/>
        <v>15.7</v>
      </c>
    </row>
    <row r="33" spans="1:12" ht="22.5" customHeight="1" x14ac:dyDescent="0.2">
      <c r="A33" s="23" t="s">
        <v>14</v>
      </c>
      <c r="B33" s="32" t="s">
        <v>108</v>
      </c>
      <c r="C33" s="33" t="s">
        <v>3</v>
      </c>
      <c r="D33" s="32" t="s">
        <v>2</v>
      </c>
      <c r="E33" s="34" t="s">
        <v>114</v>
      </c>
      <c r="F33" s="45">
        <v>200</v>
      </c>
      <c r="G33" s="69">
        <f>G34</f>
        <v>15.7</v>
      </c>
      <c r="H33" s="69">
        <f>H34</f>
        <v>15.7</v>
      </c>
      <c r="I33" s="69"/>
      <c r="J33" s="69"/>
      <c r="K33" s="69">
        <f t="shared" si="0"/>
        <v>15.7</v>
      </c>
      <c r="L33" s="69">
        <f t="shared" si="1"/>
        <v>15.7</v>
      </c>
    </row>
    <row r="34" spans="1:12" ht="22.5" customHeight="1" x14ac:dyDescent="0.2">
      <c r="A34" s="23" t="s">
        <v>13</v>
      </c>
      <c r="B34" s="32" t="s">
        <v>108</v>
      </c>
      <c r="C34" s="33" t="s">
        <v>3</v>
      </c>
      <c r="D34" s="32" t="s">
        <v>2</v>
      </c>
      <c r="E34" s="34" t="s">
        <v>114</v>
      </c>
      <c r="F34" s="45">
        <v>240</v>
      </c>
      <c r="G34" s="69">
        <v>15.7</v>
      </c>
      <c r="H34" s="69">
        <v>15.7</v>
      </c>
      <c r="I34" s="69"/>
      <c r="J34" s="69"/>
      <c r="K34" s="69">
        <f t="shared" si="0"/>
        <v>15.7</v>
      </c>
      <c r="L34" s="69">
        <f t="shared" si="1"/>
        <v>15.7</v>
      </c>
    </row>
    <row r="35" spans="1:12" ht="22.5" customHeight="1" x14ac:dyDescent="0.2">
      <c r="A35" s="23" t="s">
        <v>111</v>
      </c>
      <c r="B35" s="32" t="s">
        <v>108</v>
      </c>
      <c r="C35" s="33" t="s">
        <v>3</v>
      </c>
      <c r="D35" s="32" t="s">
        <v>2</v>
      </c>
      <c r="E35" s="34" t="s">
        <v>110</v>
      </c>
      <c r="F35" s="45" t="s">
        <v>7</v>
      </c>
      <c r="G35" s="69">
        <f>G36</f>
        <v>10.9</v>
      </c>
      <c r="H35" s="69">
        <f>H36</f>
        <v>10.9</v>
      </c>
      <c r="I35" s="69"/>
      <c r="J35" s="69"/>
      <c r="K35" s="69">
        <f t="shared" si="0"/>
        <v>10.9</v>
      </c>
      <c r="L35" s="69">
        <f t="shared" si="1"/>
        <v>10.9</v>
      </c>
    </row>
    <row r="36" spans="1:12" ht="12.75" customHeight="1" x14ac:dyDescent="0.2">
      <c r="A36" s="23" t="s">
        <v>71</v>
      </c>
      <c r="B36" s="32" t="s">
        <v>108</v>
      </c>
      <c r="C36" s="33" t="s">
        <v>3</v>
      </c>
      <c r="D36" s="32" t="s">
        <v>2</v>
      </c>
      <c r="E36" s="34" t="s">
        <v>110</v>
      </c>
      <c r="F36" s="45">
        <v>800</v>
      </c>
      <c r="G36" s="69">
        <f>G37</f>
        <v>10.9</v>
      </c>
      <c r="H36" s="69">
        <f>H37</f>
        <v>10.9</v>
      </c>
      <c r="I36" s="69"/>
      <c r="J36" s="69"/>
      <c r="K36" s="69">
        <f t="shared" si="0"/>
        <v>10.9</v>
      </c>
      <c r="L36" s="69">
        <f t="shared" si="1"/>
        <v>10.9</v>
      </c>
    </row>
    <row r="37" spans="1:12" ht="45" customHeight="1" x14ac:dyDescent="0.2">
      <c r="A37" s="23" t="s">
        <v>109</v>
      </c>
      <c r="B37" s="32" t="s">
        <v>108</v>
      </c>
      <c r="C37" s="33" t="s">
        <v>3</v>
      </c>
      <c r="D37" s="32" t="s">
        <v>2</v>
      </c>
      <c r="E37" s="34" t="s">
        <v>110</v>
      </c>
      <c r="F37" s="45">
        <v>810</v>
      </c>
      <c r="G37" s="69">
        <v>10.9</v>
      </c>
      <c r="H37" s="69">
        <v>10.9</v>
      </c>
      <c r="I37" s="69"/>
      <c r="J37" s="69"/>
      <c r="K37" s="69">
        <f t="shared" si="0"/>
        <v>10.9</v>
      </c>
      <c r="L37" s="69">
        <f t="shared" si="1"/>
        <v>10.9</v>
      </c>
    </row>
    <row r="38" spans="1:12" ht="33.75" customHeight="1" x14ac:dyDescent="0.2">
      <c r="A38" s="23" t="s">
        <v>262</v>
      </c>
      <c r="B38" s="32">
        <v>1</v>
      </c>
      <c r="C38" s="33">
        <v>0</v>
      </c>
      <c r="D38" s="32">
        <v>0</v>
      </c>
      <c r="E38" s="34">
        <v>82330</v>
      </c>
      <c r="F38" s="45"/>
      <c r="G38" s="69">
        <f>G39</f>
        <v>165.5</v>
      </c>
      <c r="H38" s="69">
        <f>H39</f>
        <v>165.5</v>
      </c>
      <c r="I38" s="69"/>
      <c r="J38" s="69"/>
      <c r="K38" s="69">
        <f t="shared" si="0"/>
        <v>165.5</v>
      </c>
      <c r="L38" s="69">
        <f t="shared" si="1"/>
        <v>165.5</v>
      </c>
    </row>
    <row r="39" spans="1:12" ht="12.75" customHeight="1" x14ac:dyDescent="0.2">
      <c r="A39" s="23" t="s">
        <v>71</v>
      </c>
      <c r="B39" s="32">
        <v>1</v>
      </c>
      <c r="C39" s="33">
        <v>0</v>
      </c>
      <c r="D39" s="32">
        <v>0</v>
      </c>
      <c r="E39" s="34">
        <v>82330</v>
      </c>
      <c r="F39" s="45">
        <v>800</v>
      </c>
      <c r="G39" s="69">
        <f>G40</f>
        <v>165.5</v>
      </c>
      <c r="H39" s="69">
        <f>H40</f>
        <v>165.5</v>
      </c>
      <c r="I39" s="69"/>
      <c r="J39" s="69"/>
      <c r="K39" s="69">
        <f t="shared" si="0"/>
        <v>165.5</v>
      </c>
      <c r="L39" s="69">
        <f t="shared" si="1"/>
        <v>165.5</v>
      </c>
    </row>
    <row r="40" spans="1:12" ht="45" customHeight="1" x14ac:dyDescent="0.2">
      <c r="A40" s="23" t="s">
        <v>109</v>
      </c>
      <c r="B40" s="32">
        <v>1</v>
      </c>
      <c r="C40" s="33">
        <v>0</v>
      </c>
      <c r="D40" s="32">
        <v>0</v>
      </c>
      <c r="E40" s="34">
        <v>82330</v>
      </c>
      <c r="F40" s="45">
        <v>810</v>
      </c>
      <c r="G40" s="69">
        <v>165.5</v>
      </c>
      <c r="H40" s="69">
        <v>165.5</v>
      </c>
      <c r="I40" s="69"/>
      <c r="J40" s="69"/>
      <c r="K40" s="69">
        <f t="shared" si="0"/>
        <v>165.5</v>
      </c>
      <c r="L40" s="69">
        <f t="shared" si="1"/>
        <v>165.5</v>
      </c>
    </row>
    <row r="41" spans="1:12" ht="67.5" customHeight="1" x14ac:dyDescent="0.2">
      <c r="A41" s="36" t="s">
        <v>302</v>
      </c>
      <c r="B41" s="65" t="s">
        <v>175</v>
      </c>
      <c r="C41" s="66" t="s">
        <v>3</v>
      </c>
      <c r="D41" s="65" t="s">
        <v>2</v>
      </c>
      <c r="E41" s="67" t="s">
        <v>9</v>
      </c>
      <c r="F41" s="68" t="s">
        <v>7</v>
      </c>
      <c r="G41" s="22">
        <f>G42+G45+G48+G55+G62+G65+G68+G71+G74+G77++G80+G83+G86+G91+G94</f>
        <v>95223.200000000012</v>
      </c>
      <c r="H41" s="22">
        <f>H42+H45+H48+H55+H62+H65+H68+H71+H74+H77++H80+H83+H86+H91+H94</f>
        <v>81841.400000000009</v>
      </c>
      <c r="I41" s="22">
        <f>I97</f>
        <v>2056.4609999999998</v>
      </c>
      <c r="J41" s="22">
        <f>J97</f>
        <v>2138.6750000000002</v>
      </c>
      <c r="K41" s="22">
        <f t="shared" si="0"/>
        <v>97279.661000000007</v>
      </c>
      <c r="L41" s="22">
        <f t="shared" si="1"/>
        <v>83980.075000000012</v>
      </c>
    </row>
    <row r="42" spans="1:12" ht="90" customHeight="1" x14ac:dyDescent="0.2">
      <c r="A42" s="23" t="s">
        <v>284</v>
      </c>
      <c r="B42" s="32" t="s">
        <v>175</v>
      </c>
      <c r="C42" s="33" t="s">
        <v>3</v>
      </c>
      <c r="D42" s="32" t="s">
        <v>2</v>
      </c>
      <c r="E42" s="34" t="s">
        <v>285</v>
      </c>
      <c r="F42" s="45" t="s">
        <v>7</v>
      </c>
      <c r="G42" s="70">
        <f>G43</f>
        <v>2558.6</v>
      </c>
      <c r="H42" s="69">
        <f>H43</f>
        <v>2564.1</v>
      </c>
      <c r="I42" s="70"/>
      <c r="J42" s="69"/>
      <c r="K42" s="70">
        <f t="shared" si="0"/>
        <v>2558.6</v>
      </c>
      <c r="L42" s="69">
        <f t="shared" si="1"/>
        <v>2564.1</v>
      </c>
    </row>
    <row r="43" spans="1:12" ht="22.5" customHeight="1" x14ac:dyDescent="0.2">
      <c r="A43" s="23" t="s">
        <v>14</v>
      </c>
      <c r="B43" s="32" t="s">
        <v>175</v>
      </c>
      <c r="C43" s="33" t="s">
        <v>3</v>
      </c>
      <c r="D43" s="32" t="s">
        <v>2</v>
      </c>
      <c r="E43" s="34" t="s">
        <v>285</v>
      </c>
      <c r="F43" s="45">
        <v>200</v>
      </c>
      <c r="G43" s="70">
        <f>G44</f>
        <v>2558.6</v>
      </c>
      <c r="H43" s="69">
        <f>H44</f>
        <v>2564.1</v>
      </c>
      <c r="I43" s="70"/>
      <c r="J43" s="69"/>
      <c r="K43" s="70">
        <f t="shared" si="0"/>
        <v>2558.6</v>
      </c>
      <c r="L43" s="69">
        <f t="shared" si="1"/>
        <v>2564.1</v>
      </c>
    </row>
    <row r="44" spans="1:12" ht="22.5" customHeight="1" x14ac:dyDescent="0.2">
      <c r="A44" s="23" t="s">
        <v>13</v>
      </c>
      <c r="B44" s="32" t="s">
        <v>175</v>
      </c>
      <c r="C44" s="33" t="s">
        <v>3</v>
      </c>
      <c r="D44" s="32" t="s">
        <v>2</v>
      </c>
      <c r="E44" s="34" t="s">
        <v>285</v>
      </c>
      <c r="F44" s="45">
        <v>240</v>
      </c>
      <c r="G44" s="70">
        <v>2558.6</v>
      </c>
      <c r="H44" s="69">
        <v>2564.1</v>
      </c>
      <c r="I44" s="70"/>
      <c r="J44" s="69"/>
      <c r="K44" s="70">
        <f t="shared" si="0"/>
        <v>2558.6</v>
      </c>
      <c r="L44" s="69">
        <f t="shared" si="1"/>
        <v>2564.1</v>
      </c>
    </row>
    <row r="45" spans="1:12" ht="56.25" x14ac:dyDescent="0.2">
      <c r="A45" s="23" t="s">
        <v>247</v>
      </c>
      <c r="B45" s="32" t="s">
        <v>175</v>
      </c>
      <c r="C45" s="33" t="s">
        <v>3</v>
      </c>
      <c r="D45" s="32" t="s">
        <v>2</v>
      </c>
      <c r="E45" s="34" t="s">
        <v>246</v>
      </c>
      <c r="F45" s="45" t="s">
        <v>7</v>
      </c>
      <c r="G45" s="69">
        <f>G46</f>
        <v>5</v>
      </c>
      <c r="H45" s="69">
        <f>H46</f>
        <v>5</v>
      </c>
      <c r="I45" s="69"/>
      <c r="J45" s="69"/>
      <c r="K45" s="69">
        <f t="shared" si="0"/>
        <v>5</v>
      </c>
      <c r="L45" s="69">
        <f t="shared" si="1"/>
        <v>5</v>
      </c>
    </row>
    <row r="46" spans="1:12" ht="22.5" customHeight="1" x14ac:dyDescent="0.2">
      <c r="A46" s="23" t="s">
        <v>14</v>
      </c>
      <c r="B46" s="32" t="s">
        <v>175</v>
      </c>
      <c r="C46" s="33" t="s">
        <v>3</v>
      </c>
      <c r="D46" s="32" t="s">
        <v>2</v>
      </c>
      <c r="E46" s="34" t="s">
        <v>246</v>
      </c>
      <c r="F46" s="45">
        <v>200</v>
      </c>
      <c r="G46" s="69">
        <f>G47</f>
        <v>5</v>
      </c>
      <c r="H46" s="69">
        <f>H47</f>
        <v>5</v>
      </c>
      <c r="I46" s="69"/>
      <c r="J46" s="69"/>
      <c r="K46" s="69">
        <f t="shared" si="0"/>
        <v>5</v>
      </c>
      <c r="L46" s="69">
        <f t="shared" si="1"/>
        <v>5</v>
      </c>
    </row>
    <row r="47" spans="1:12" ht="22.5" customHeight="1" x14ac:dyDescent="0.2">
      <c r="A47" s="23" t="s">
        <v>13</v>
      </c>
      <c r="B47" s="32" t="s">
        <v>175</v>
      </c>
      <c r="C47" s="33" t="s">
        <v>3</v>
      </c>
      <c r="D47" s="32" t="s">
        <v>2</v>
      </c>
      <c r="E47" s="34" t="s">
        <v>246</v>
      </c>
      <c r="F47" s="45">
        <v>240</v>
      </c>
      <c r="G47" s="69">
        <v>5</v>
      </c>
      <c r="H47" s="69">
        <v>5</v>
      </c>
      <c r="I47" s="69"/>
      <c r="J47" s="69"/>
      <c r="K47" s="69">
        <f t="shared" si="0"/>
        <v>5</v>
      </c>
      <c r="L47" s="69">
        <f t="shared" si="1"/>
        <v>5</v>
      </c>
    </row>
    <row r="48" spans="1:12" ht="22.5" customHeight="1" x14ac:dyDescent="0.2">
      <c r="A48" s="23" t="s">
        <v>15</v>
      </c>
      <c r="B48" s="32" t="s">
        <v>175</v>
      </c>
      <c r="C48" s="33" t="s">
        <v>3</v>
      </c>
      <c r="D48" s="32" t="s">
        <v>2</v>
      </c>
      <c r="E48" s="34" t="s">
        <v>11</v>
      </c>
      <c r="F48" s="45" t="s">
        <v>7</v>
      </c>
      <c r="G48" s="69">
        <f>G49+G51+G53</f>
        <v>6456.5</v>
      </c>
      <c r="H48" s="69">
        <f>H49+H51+H53</f>
        <v>6456.5</v>
      </c>
      <c r="I48" s="69"/>
      <c r="J48" s="69"/>
      <c r="K48" s="69">
        <f t="shared" si="0"/>
        <v>6456.5</v>
      </c>
      <c r="L48" s="69">
        <f t="shared" si="1"/>
        <v>6456.5</v>
      </c>
    </row>
    <row r="49" spans="1:12" ht="56.25" customHeight="1" x14ac:dyDescent="0.2">
      <c r="A49" s="23" t="s">
        <v>6</v>
      </c>
      <c r="B49" s="32" t="s">
        <v>175</v>
      </c>
      <c r="C49" s="33" t="s">
        <v>3</v>
      </c>
      <c r="D49" s="32" t="s">
        <v>2</v>
      </c>
      <c r="E49" s="34" t="s">
        <v>11</v>
      </c>
      <c r="F49" s="45">
        <v>100</v>
      </c>
      <c r="G49" s="69">
        <f>G50</f>
        <v>6236.3</v>
      </c>
      <c r="H49" s="69">
        <f>H50</f>
        <v>6236.3</v>
      </c>
      <c r="I49" s="69"/>
      <c r="J49" s="69"/>
      <c r="K49" s="69">
        <f t="shared" si="0"/>
        <v>6236.3</v>
      </c>
      <c r="L49" s="69">
        <f t="shared" si="1"/>
        <v>6236.3</v>
      </c>
    </row>
    <row r="50" spans="1:12" ht="22.5" customHeight="1" x14ac:dyDescent="0.2">
      <c r="A50" s="23" t="s">
        <v>5</v>
      </c>
      <c r="B50" s="32" t="s">
        <v>175</v>
      </c>
      <c r="C50" s="33" t="s">
        <v>3</v>
      </c>
      <c r="D50" s="32" t="s">
        <v>2</v>
      </c>
      <c r="E50" s="34" t="s">
        <v>11</v>
      </c>
      <c r="F50" s="45">
        <v>120</v>
      </c>
      <c r="G50" s="69">
        <v>6236.3</v>
      </c>
      <c r="H50" s="69">
        <v>6236.3</v>
      </c>
      <c r="I50" s="69"/>
      <c r="J50" s="69"/>
      <c r="K50" s="69">
        <f t="shared" si="0"/>
        <v>6236.3</v>
      </c>
      <c r="L50" s="69">
        <f t="shared" si="1"/>
        <v>6236.3</v>
      </c>
    </row>
    <row r="51" spans="1:12" ht="22.5" customHeight="1" x14ac:dyDescent="0.2">
      <c r="A51" s="23" t="s">
        <v>14</v>
      </c>
      <c r="B51" s="32" t="s">
        <v>175</v>
      </c>
      <c r="C51" s="33" t="s">
        <v>3</v>
      </c>
      <c r="D51" s="32" t="s">
        <v>2</v>
      </c>
      <c r="E51" s="34" t="s">
        <v>11</v>
      </c>
      <c r="F51" s="45">
        <v>200</v>
      </c>
      <c r="G51" s="69">
        <f>G52</f>
        <v>201.2</v>
      </c>
      <c r="H51" s="69">
        <f>H52</f>
        <v>201.2</v>
      </c>
      <c r="I51" s="69"/>
      <c r="J51" s="69"/>
      <c r="K51" s="69">
        <f t="shared" si="0"/>
        <v>201.2</v>
      </c>
      <c r="L51" s="69">
        <f t="shared" si="1"/>
        <v>201.2</v>
      </c>
    </row>
    <row r="52" spans="1:12" ht="22.5" customHeight="1" x14ac:dyDescent="0.2">
      <c r="A52" s="23" t="s">
        <v>13</v>
      </c>
      <c r="B52" s="32" t="s">
        <v>175</v>
      </c>
      <c r="C52" s="33" t="s">
        <v>3</v>
      </c>
      <c r="D52" s="32" t="s">
        <v>2</v>
      </c>
      <c r="E52" s="34" t="s">
        <v>11</v>
      </c>
      <c r="F52" s="45">
        <v>240</v>
      </c>
      <c r="G52" s="69">
        <v>201.2</v>
      </c>
      <c r="H52" s="69">
        <v>201.2</v>
      </c>
      <c r="I52" s="69"/>
      <c r="J52" s="69"/>
      <c r="K52" s="69">
        <f t="shared" si="0"/>
        <v>201.2</v>
      </c>
      <c r="L52" s="69">
        <f t="shared" si="1"/>
        <v>201.2</v>
      </c>
    </row>
    <row r="53" spans="1:12" ht="12.75" customHeight="1" x14ac:dyDescent="0.2">
      <c r="A53" s="23" t="s">
        <v>71</v>
      </c>
      <c r="B53" s="32" t="s">
        <v>175</v>
      </c>
      <c r="C53" s="33" t="s">
        <v>3</v>
      </c>
      <c r="D53" s="32" t="s">
        <v>2</v>
      </c>
      <c r="E53" s="34" t="s">
        <v>11</v>
      </c>
      <c r="F53" s="45">
        <v>800</v>
      </c>
      <c r="G53" s="69">
        <f>G54</f>
        <v>19</v>
      </c>
      <c r="H53" s="69">
        <f>H54</f>
        <v>19</v>
      </c>
      <c r="I53" s="69"/>
      <c r="J53" s="69"/>
      <c r="K53" s="69">
        <f t="shared" si="0"/>
        <v>19</v>
      </c>
      <c r="L53" s="69">
        <f t="shared" si="1"/>
        <v>19</v>
      </c>
    </row>
    <row r="54" spans="1:12" ht="12.75" customHeight="1" x14ac:dyDescent="0.2">
      <c r="A54" s="23" t="s">
        <v>70</v>
      </c>
      <c r="B54" s="32" t="s">
        <v>175</v>
      </c>
      <c r="C54" s="33" t="s">
        <v>3</v>
      </c>
      <c r="D54" s="32" t="s">
        <v>2</v>
      </c>
      <c r="E54" s="34" t="s">
        <v>11</v>
      </c>
      <c r="F54" s="45">
        <v>850</v>
      </c>
      <c r="G54" s="69">
        <v>19</v>
      </c>
      <c r="H54" s="69">
        <v>19</v>
      </c>
      <c r="I54" s="69"/>
      <c r="J54" s="69"/>
      <c r="K54" s="69">
        <f t="shared" si="0"/>
        <v>19</v>
      </c>
      <c r="L54" s="69">
        <f t="shared" si="1"/>
        <v>19</v>
      </c>
    </row>
    <row r="55" spans="1:12" ht="22.5" customHeight="1" x14ac:dyDescent="0.2">
      <c r="A55" s="23" t="s">
        <v>73</v>
      </c>
      <c r="B55" s="32" t="s">
        <v>175</v>
      </c>
      <c r="C55" s="33" t="s">
        <v>3</v>
      </c>
      <c r="D55" s="32" t="s">
        <v>2</v>
      </c>
      <c r="E55" s="34" t="s">
        <v>69</v>
      </c>
      <c r="F55" s="45" t="s">
        <v>7</v>
      </c>
      <c r="G55" s="69">
        <f>G56+G58+G60</f>
        <v>7179</v>
      </c>
      <c r="H55" s="69">
        <f>H56+H58+H60</f>
        <v>7179</v>
      </c>
      <c r="I55" s="69"/>
      <c r="J55" s="69"/>
      <c r="K55" s="69">
        <f t="shared" si="0"/>
        <v>7179</v>
      </c>
      <c r="L55" s="69">
        <f t="shared" si="1"/>
        <v>7179</v>
      </c>
    </row>
    <row r="56" spans="1:12" ht="56.25" customHeight="1" x14ac:dyDescent="0.2">
      <c r="A56" s="23" t="s">
        <v>6</v>
      </c>
      <c r="B56" s="32" t="s">
        <v>175</v>
      </c>
      <c r="C56" s="33" t="s">
        <v>3</v>
      </c>
      <c r="D56" s="32" t="s">
        <v>2</v>
      </c>
      <c r="E56" s="34" t="s">
        <v>69</v>
      </c>
      <c r="F56" s="45">
        <v>100</v>
      </c>
      <c r="G56" s="69">
        <f>G57</f>
        <v>6881.4</v>
      </c>
      <c r="H56" s="69">
        <f>H57</f>
        <v>6881.4</v>
      </c>
      <c r="I56" s="69"/>
      <c r="J56" s="69"/>
      <c r="K56" s="69">
        <f t="shared" si="0"/>
        <v>6881.4</v>
      </c>
      <c r="L56" s="69">
        <f t="shared" si="1"/>
        <v>6881.4</v>
      </c>
    </row>
    <row r="57" spans="1:12" ht="12.75" customHeight="1" x14ac:dyDescent="0.2">
      <c r="A57" s="23" t="s">
        <v>72</v>
      </c>
      <c r="B57" s="32" t="s">
        <v>175</v>
      </c>
      <c r="C57" s="33" t="s">
        <v>3</v>
      </c>
      <c r="D57" s="32" t="s">
        <v>2</v>
      </c>
      <c r="E57" s="34" t="s">
        <v>69</v>
      </c>
      <c r="F57" s="45">
        <v>110</v>
      </c>
      <c r="G57" s="69">
        <v>6881.4</v>
      </c>
      <c r="H57" s="69">
        <v>6881.4</v>
      </c>
      <c r="I57" s="69"/>
      <c r="J57" s="69"/>
      <c r="K57" s="69">
        <f t="shared" si="0"/>
        <v>6881.4</v>
      </c>
      <c r="L57" s="69">
        <f t="shared" si="1"/>
        <v>6881.4</v>
      </c>
    </row>
    <row r="58" spans="1:12" ht="22.5" customHeight="1" x14ac:dyDescent="0.2">
      <c r="A58" s="23" t="s">
        <v>14</v>
      </c>
      <c r="B58" s="32" t="s">
        <v>175</v>
      </c>
      <c r="C58" s="33" t="s">
        <v>3</v>
      </c>
      <c r="D58" s="32" t="s">
        <v>2</v>
      </c>
      <c r="E58" s="34" t="s">
        <v>69</v>
      </c>
      <c r="F58" s="45">
        <v>200</v>
      </c>
      <c r="G58" s="69">
        <f>G59</f>
        <v>262.60000000000002</v>
      </c>
      <c r="H58" s="69">
        <f>H59</f>
        <v>262.60000000000002</v>
      </c>
      <c r="I58" s="69"/>
      <c r="J58" s="69"/>
      <c r="K58" s="69">
        <f t="shared" si="0"/>
        <v>262.60000000000002</v>
      </c>
      <c r="L58" s="69">
        <f t="shared" si="1"/>
        <v>262.60000000000002</v>
      </c>
    </row>
    <row r="59" spans="1:12" ht="22.5" customHeight="1" x14ac:dyDescent="0.2">
      <c r="A59" s="23" t="s">
        <v>13</v>
      </c>
      <c r="B59" s="32" t="s">
        <v>175</v>
      </c>
      <c r="C59" s="33" t="s">
        <v>3</v>
      </c>
      <c r="D59" s="32" t="s">
        <v>2</v>
      </c>
      <c r="E59" s="34" t="s">
        <v>69</v>
      </c>
      <c r="F59" s="45">
        <v>240</v>
      </c>
      <c r="G59" s="69">
        <v>262.60000000000002</v>
      </c>
      <c r="H59" s="69">
        <v>262.60000000000002</v>
      </c>
      <c r="I59" s="69"/>
      <c r="J59" s="69"/>
      <c r="K59" s="69">
        <f t="shared" si="0"/>
        <v>262.60000000000002</v>
      </c>
      <c r="L59" s="69">
        <f t="shared" si="1"/>
        <v>262.60000000000002</v>
      </c>
    </row>
    <row r="60" spans="1:12" ht="12.75" customHeight="1" x14ac:dyDescent="0.2">
      <c r="A60" s="23" t="s">
        <v>71</v>
      </c>
      <c r="B60" s="32" t="s">
        <v>175</v>
      </c>
      <c r="C60" s="33" t="s">
        <v>3</v>
      </c>
      <c r="D60" s="32" t="s">
        <v>2</v>
      </c>
      <c r="E60" s="34" t="s">
        <v>69</v>
      </c>
      <c r="F60" s="45">
        <v>800</v>
      </c>
      <c r="G60" s="69">
        <f>G61</f>
        <v>35</v>
      </c>
      <c r="H60" s="69">
        <f>H61</f>
        <v>35</v>
      </c>
      <c r="I60" s="69"/>
      <c r="J60" s="69"/>
      <c r="K60" s="69">
        <f t="shared" si="0"/>
        <v>35</v>
      </c>
      <c r="L60" s="69">
        <f t="shared" si="1"/>
        <v>35</v>
      </c>
    </row>
    <row r="61" spans="1:12" ht="12.75" customHeight="1" x14ac:dyDescent="0.2">
      <c r="A61" s="23" t="s">
        <v>70</v>
      </c>
      <c r="B61" s="32" t="s">
        <v>175</v>
      </c>
      <c r="C61" s="33" t="s">
        <v>3</v>
      </c>
      <c r="D61" s="32" t="s">
        <v>2</v>
      </c>
      <c r="E61" s="34" t="s">
        <v>69</v>
      </c>
      <c r="F61" s="45">
        <v>850</v>
      </c>
      <c r="G61" s="69">
        <v>35</v>
      </c>
      <c r="H61" s="69">
        <v>35</v>
      </c>
      <c r="I61" s="69"/>
      <c r="J61" s="69"/>
      <c r="K61" s="69">
        <f t="shared" si="0"/>
        <v>35</v>
      </c>
      <c r="L61" s="69">
        <f t="shared" si="1"/>
        <v>35</v>
      </c>
    </row>
    <row r="62" spans="1:12" ht="22.5" customHeight="1" x14ac:dyDescent="0.2">
      <c r="A62" s="23" t="s">
        <v>231</v>
      </c>
      <c r="B62" s="32" t="s">
        <v>175</v>
      </c>
      <c r="C62" s="33" t="s">
        <v>3</v>
      </c>
      <c r="D62" s="32" t="s">
        <v>2</v>
      </c>
      <c r="E62" s="34" t="s">
        <v>230</v>
      </c>
      <c r="F62" s="45" t="s">
        <v>7</v>
      </c>
      <c r="G62" s="69">
        <f>G63</f>
        <v>18544.3</v>
      </c>
      <c r="H62" s="69">
        <f>H63</f>
        <v>4000</v>
      </c>
      <c r="I62" s="69"/>
      <c r="J62" s="69"/>
      <c r="K62" s="69">
        <f t="shared" si="0"/>
        <v>18544.3</v>
      </c>
      <c r="L62" s="69">
        <f t="shared" si="1"/>
        <v>4000</v>
      </c>
    </row>
    <row r="63" spans="1:12" ht="22.5" customHeight="1" x14ac:dyDescent="0.2">
      <c r="A63" s="23" t="s">
        <v>14</v>
      </c>
      <c r="B63" s="32" t="s">
        <v>175</v>
      </c>
      <c r="C63" s="33" t="s">
        <v>3</v>
      </c>
      <c r="D63" s="32" t="s">
        <v>2</v>
      </c>
      <c r="E63" s="34" t="s">
        <v>230</v>
      </c>
      <c r="F63" s="45">
        <v>200</v>
      </c>
      <c r="G63" s="69">
        <f>G64</f>
        <v>18544.3</v>
      </c>
      <c r="H63" s="69">
        <f>H64</f>
        <v>4000</v>
      </c>
      <c r="I63" s="69"/>
      <c r="J63" s="69"/>
      <c r="K63" s="69">
        <f t="shared" si="0"/>
        <v>18544.3</v>
      </c>
      <c r="L63" s="69">
        <f t="shared" si="1"/>
        <v>4000</v>
      </c>
    </row>
    <row r="64" spans="1:12" ht="22.5" customHeight="1" x14ac:dyDescent="0.2">
      <c r="A64" s="23" t="s">
        <v>13</v>
      </c>
      <c r="B64" s="32" t="s">
        <v>175</v>
      </c>
      <c r="C64" s="33" t="s">
        <v>3</v>
      </c>
      <c r="D64" s="32" t="s">
        <v>2</v>
      </c>
      <c r="E64" s="34" t="s">
        <v>230</v>
      </c>
      <c r="F64" s="45">
        <v>240</v>
      </c>
      <c r="G64" s="69">
        <v>18544.3</v>
      </c>
      <c r="H64" s="69">
        <v>4000</v>
      </c>
      <c r="I64" s="69"/>
      <c r="J64" s="69"/>
      <c r="K64" s="69">
        <f t="shared" si="0"/>
        <v>18544.3</v>
      </c>
      <c r="L64" s="69">
        <f t="shared" si="1"/>
        <v>4000</v>
      </c>
    </row>
    <row r="65" spans="1:12" ht="22.5" customHeight="1" x14ac:dyDescent="0.2">
      <c r="A65" s="23" t="s">
        <v>176</v>
      </c>
      <c r="B65" s="32" t="s">
        <v>175</v>
      </c>
      <c r="C65" s="33" t="s">
        <v>3</v>
      </c>
      <c r="D65" s="32" t="s">
        <v>2</v>
      </c>
      <c r="E65" s="34" t="s">
        <v>174</v>
      </c>
      <c r="F65" s="45" t="s">
        <v>7</v>
      </c>
      <c r="G65" s="69">
        <f>G66</f>
        <v>600</v>
      </c>
      <c r="H65" s="69">
        <f>H66</f>
        <v>300</v>
      </c>
      <c r="I65" s="69"/>
      <c r="J65" s="69"/>
      <c r="K65" s="69">
        <f t="shared" si="0"/>
        <v>600</v>
      </c>
      <c r="L65" s="69">
        <f t="shared" si="1"/>
        <v>300</v>
      </c>
    </row>
    <row r="66" spans="1:12" ht="22.5" customHeight="1" x14ac:dyDescent="0.2">
      <c r="A66" s="23" t="s">
        <v>79</v>
      </c>
      <c r="B66" s="32" t="s">
        <v>175</v>
      </c>
      <c r="C66" s="33" t="s">
        <v>3</v>
      </c>
      <c r="D66" s="32" t="s">
        <v>2</v>
      </c>
      <c r="E66" s="34" t="s">
        <v>174</v>
      </c>
      <c r="F66" s="45">
        <v>600</v>
      </c>
      <c r="G66" s="69">
        <f>G67</f>
        <v>600</v>
      </c>
      <c r="H66" s="69">
        <f>H67</f>
        <v>300</v>
      </c>
      <c r="I66" s="69"/>
      <c r="J66" s="69"/>
      <c r="K66" s="69">
        <f t="shared" si="0"/>
        <v>600</v>
      </c>
      <c r="L66" s="69">
        <f t="shared" si="1"/>
        <v>300</v>
      </c>
    </row>
    <row r="67" spans="1:12" ht="12.75" customHeight="1" x14ac:dyDescent="0.2">
      <c r="A67" s="23" t="s">
        <v>156</v>
      </c>
      <c r="B67" s="32" t="s">
        <v>175</v>
      </c>
      <c r="C67" s="33" t="s">
        <v>3</v>
      </c>
      <c r="D67" s="32" t="s">
        <v>2</v>
      </c>
      <c r="E67" s="34" t="s">
        <v>174</v>
      </c>
      <c r="F67" s="45">
        <v>610</v>
      </c>
      <c r="G67" s="69">
        <f>300+300</f>
        <v>600</v>
      </c>
      <c r="H67" s="69">
        <v>300</v>
      </c>
      <c r="I67" s="69"/>
      <c r="J67" s="69"/>
      <c r="K67" s="69">
        <f t="shared" si="0"/>
        <v>600</v>
      </c>
      <c r="L67" s="69">
        <f t="shared" si="1"/>
        <v>300</v>
      </c>
    </row>
    <row r="68" spans="1:12" ht="33.75" customHeight="1" x14ac:dyDescent="0.2">
      <c r="A68" s="23" t="s">
        <v>233</v>
      </c>
      <c r="B68" s="32" t="s">
        <v>175</v>
      </c>
      <c r="C68" s="33" t="s">
        <v>3</v>
      </c>
      <c r="D68" s="32" t="s">
        <v>2</v>
      </c>
      <c r="E68" s="34" t="s">
        <v>232</v>
      </c>
      <c r="F68" s="45" t="s">
        <v>7</v>
      </c>
      <c r="G68" s="69">
        <f>G69</f>
        <v>80</v>
      </c>
      <c r="H68" s="69">
        <f>H69</f>
        <v>80</v>
      </c>
      <c r="I68" s="69"/>
      <c r="J68" s="69"/>
      <c r="K68" s="69">
        <f t="shared" si="0"/>
        <v>80</v>
      </c>
      <c r="L68" s="69">
        <f t="shared" si="1"/>
        <v>80</v>
      </c>
    </row>
    <row r="69" spans="1:12" ht="22.5" customHeight="1" x14ac:dyDescent="0.2">
      <c r="A69" s="23" t="s">
        <v>14</v>
      </c>
      <c r="B69" s="32" t="s">
        <v>175</v>
      </c>
      <c r="C69" s="33" t="s">
        <v>3</v>
      </c>
      <c r="D69" s="32" t="s">
        <v>2</v>
      </c>
      <c r="E69" s="34" t="s">
        <v>232</v>
      </c>
      <c r="F69" s="45">
        <v>200</v>
      </c>
      <c r="G69" s="69">
        <f>G70</f>
        <v>80</v>
      </c>
      <c r="H69" s="69">
        <f>H70</f>
        <v>80</v>
      </c>
      <c r="I69" s="69"/>
      <c r="J69" s="69"/>
      <c r="K69" s="69">
        <f t="shared" si="0"/>
        <v>80</v>
      </c>
      <c r="L69" s="69">
        <f t="shared" si="1"/>
        <v>80</v>
      </c>
    </row>
    <row r="70" spans="1:12" ht="22.5" customHeight="1" x14ac:dyDescent="0.2">
      <c r="A70" s="23" t="s">
        <v>13</v>
      </c>
      <c r="B70" s="32" t="s">
        <v>175</v>
      </c>
      <c r="C70" s="33" t="s">
        <v>3</v>
      </c>
      <c r="D70" s="32" t="s">
        <v>2</v>
      </c>
      <c r="E70" s="34" t="s">
        <v>232</v>
      </c>
      <c r="F70" s="45">
        <v>240</v>
      </c>
      <c r="G70" s="69">
        <v>80</v>
      </c>
      <c r="H70" s="69">
        <v>80</v>
      </c>
      <c r="I70" s="69"/>
      <c r="J70" s="69"/>
      <c r="K70" s="69">
        <f t="shared" si="0"/>
        <v>80</v>
      </c>
      <c r="L70" s="69">
        <f t="shared" si="1"/>
        <v>80</v>
      </c>
    </row>
    <row r="71" spans="1:12" ht="12.75" customHeight="1" x14ac:dyDescent="0.2">
      <c r="A71" s="23" t="s">
        <v>245</v>
      </c>
      <c r="B71" s="32" t="s">
        <v>175</v>
      </c>
      <c r="C71" s="33" t="s">
        <v>3</v>
      </c>
      <c r="D71" s="32" t="s">
        <v>2</v>
      </c>
      <c r="E71" s="34" t="s">
        <v>244</v>
      </c>
      <c r="F71" s="45" t="s">
        <v>7</v>
      </c>
      <c r="G71" s="69">
        <f>G72</f>
        <v>9514.2000000000007</v>
      </c>
      <c r="H71" s="69">
        <f>H72</f>
        <v>9514.2000000000007</v>
      </c>
      <c r="I71" s="69"/>
      <c r="J71" s="69"/>
      <c r="K71" s="69">
        <f t="shared" si="0"/>
        <v>9514.2000000000007</v>
      </c>
      <c r="L71" s="69">
        <f t="shared" si="1"/>
        <v>9514.2000000000007</v>
      </c>
    </row>
    <row r="72" spans="1:12" ht="22.5" customHeight="1" x14ac:dyDescent="0.2">
      <c r="A72" s="23" t="s">
        <v>14</v>
      </c>
      <c r="B72" s="32" t="s">
        <v>175</v>
      </c>
      <c r="C72" s="33" t="s">
        <v>3</v>
      </c>
      <c r="D72" s="32" t="s">
        <v>2</v>
      </c>
      <c r="E72" s="34" t="s">
        <v>244</v>
      </c>
      <c r="F72" s="45">
        <v>200</v>
      </c>
      <c r="G72" s="69">
        <f>G73</f>
        <v>9514.2000000000007</v>
      </c>
      <c r="H72" s="69">
        <f>H73</f>
        <v>9514.2000000000007</v>
      </c>
      <c r="I72" s="69"/>
      <c r="J72" s="69"/>
      <c r="K72" s="69">
        <f t="shared" si="0"/>
        <v>9514.2000000000007</v>
      </c>
      <c r="L72" s="69">
        <f t="shared" si="1"/>
        <v>9514.2000000000007</v>
      </c>
    </row>
    <row r="73" spans="1:12" ht="22.5" customHeight="1" x14ac:dyDescent="0.2">
      <c r="A73" s="23" t="s">
        <v>13</v>
      </c>
      <c r="B73" s="32" t="s">
        <v>175</v>
      </c>
      <c r="C73" s="33" t="s">
        <v>3</v>
      </c>
      <c r="D73" s="32" t="s">
        <v>2</v>
      </c>
      <c r="E73" s="34" t="s">
        <v>244</v>
      </c>
      <c r="F73" s="45">
        <v>240</v>
      </c>
      <c r="G73" s="69">
        <v>9514.2000000000007</v>
      </c>
      <c r="H73" s="69">
        <v>9514.2000000000007</v>
      </c>
      <c r="I73" s="69"/>
      <c r="J73" s="69"/>
      <c r="K73" s="69">
        <f t="shared" si="0"/>
        <v>9514.2000000000007</v>
      </c>
      <c r="L73" s="69">
        <f t="shared" si="1"/>
        <v>9514.2000000000007</v>
      </c>
    </row>
    <row r="74" spans="1:12" ht="12.75" customHeight="1" x14ac:dyDescent="0.2">
      <c r="A74" s="1" t="s">
        <v>263</v>
      </c>
      <c r="B74" s="32" t="s">
        <v>175</v>
      </c>
      <c r="C74" s="33" t="s">
        <v>3</v>
      </c>
      <c r="D74" s="32" t="s">
        <v>2</v>
      </c>
      <c r="E74" s="33">
        <v>83200</v>
      </c>
      <c r="F74" s="32"/>
      <c r="G74" s="69">
        <f>G75</f>
        <v>1141.3</v>
      </c>
      <c r="H74" s="69">
        <f>H75</f>
        <v>1633</v>
      </c>
      <c r="I74" s="69"/>
      <c r="J74" s="69"/>
      <c r="K74" s="69">
        <f t="shared" si="0"/>
        <v>1141.3</v>
      </c>
      <c r="L74" s="69">
        <f t="shared" si="1"/>
        <v>1633</v>
      </c>
    </row>
    <row r="75" spans="1:12" ht="12.75" customHeight="1" x14ac:dyDescent="0.2">
      <c r="A75" s="1" t="s">
        <v>71</v>
      </c>
      <c r="B75" s="32" t="s">
        <v>175</v>
      </c>
      <c r="C75" s="33" t="s">
        <v>3</v>
      </c>
      <c r="D75" s="32" t="s">
        <v>2</v>
      </c>
      <c r="E75" s="33">
        <v>83200</v>
      </c>
      <c r="F75" s="32">
        <v>800</v>
      </c>
      <c r="G75" s="69">
        <f>G76</f>
        <v>1141.3</v>
      </c>
      <c r="H75" s="69">
        <f>H76</f>
        <v>1633</v>
      </c>
      <c r="I75" s="69"/>
      <c r="J75" s="69"/>
      <c r="K75" s="69">
        <f t="shared" si="0"/>
        <v>1141.3</v>
      </c>
      <c r="L75" s="69">
        <f t="shared" si="1"/>
        <v>1633</v>
      </c>
    </row>
    <row r="76" spans="1:12" ht="12.75" customHeight="1" x14ac:dyDescent="0.2">
      <c r="A76" s="1" t="s">
        <v>144</v>
      </c>
      <c r="B76" s="32" t="s">
        <v>175</v>
      </c>
      <c r="C76" s="33" t="s">
        <v>3</v>
      </c>
      <c r="D76" s="32" t="s">
        <v>2</v>
      </c>
      <c r="E76" s="33">
        <v>83200</v>
      </c>
      <c r="F76" s="32">
        <v>870</v>
      </c>
      <c r="G76" s="69">
        <v>1141.3</v>
      </c>
      <c r="H76" s="69">
        <v>1633</v>
      </c>
      <c r="I76" s="69"/>
      <c r="J76" s="69"/>
      <c r="K76" s="69">
        <f t="shared" si="0"/>
        <v>1141.3</v>
      </c>
      <c r="L76" s="69">
        <f t="shared" si="1"/>
        <v>1633</v>
      </c>
    </row>
    <row r="77" spans="1:12" ht="33.75" customHeight="1" x14ac:dyDescent="0.2">
      <c r="A77" s="23" t="s">
        <v>241</v>
      </c>
      <c r="B77" s="32" t="s">
        <v>175</v>
      </c>
      <c r="C77" s="33" t="s">
        <v>3</v>
      </c>
      <c r="D77" s="32" t="s">
        <v>2</v>
      </c>
      <c r="E77" s="34" t="s">
        <v>240</v>
      </c>
      <c r="F77" s="45" t="s">
        <v>7</v>
      </c>
      <c r="G77" s="69">
        <f>G78</f>
        <v>4401.3999999999996</v>
      </c>
      <c r="H77" s="69">
        <f>H78</f>
        <v>4402.5</v>
      </c>
      <c r="I77" s="69"/>
      <c r="J77" s="69"/>
      <c r="K77" s="69">
        <f t="shared" si="0"/>
        <v>4401.3999999999996</v>
      </c>
      <c r="L77" s="69">
        <f t="shared" si="1"/>
        <v>4402.5</v>
      </c>
    </row>
    <row r="78" spans="1:12" ht="22.5" customHeight="1" x14ac:dyDescent="0.2">
      <c r="A78" s="23" t="s">
        <v>14</v>
      </c>
      <c r="B78" s="32" t="s">
        <v>175</v>
      </c>
      <c r="C78" s="33" t="s">
        <v>3</v>
      </c>
      <c r="D78" s="32" t="s">
        <v>2</v>
      </c>
      <c r="E78" s="34" t="s">
        <v>240</v>
      </c>
      <c r="F78" s="45">
        <v>200</v>
      </c>
      <c r="G78" s="69">
        <f>G79</f>
        <v>4401.3999999999996</v>
      </c>
      <c r="H78" s="69">
        <f>H79</f>
        <v>4402.5</v>
      </c>
      <c r="I78" s="69"/>
      <c r="J78" s="69"/>
      <c r="K78" s="69">
        <f t="shared" si="0"/>
        <v>4401.3999999999996</v>
      </c>
      <c r="L78" s="69">
        <f t="shared" si="1"/>
        <v>4402.5</v>
      </c>
    </row>
    <row r="79" spans="1:12" ht="22.5" customHeight="1" x14ac:dyDescent="0.2">
      <c r="A79" s="23" t="s">
        <v>13</v>
      </c>
      <c r="B79" s="32" t="s">
        <v>175</v>
      </c>
      <c r="C79" s="33" t="s">
        <v>3</v>
      </c>
      <c r="D79" s="32" t="s">
        <v>2</v>
      </c>
      <c r="E79" s="34" t="s">
        <v>240</v>
      </c>
      <c r="F79" s="45">
        <v>240</v>
      </c>
      <c r="G79" s="69">
        <v>4401.3999999999996</v>
      </c>
      <c r="H79" s="69">
        <v>4402.5</v>
      </c>
      <c r="I79" s="69"/>
      <c r="J79" s="69"/>
      <c r="K79" s="69">
        <f t="shared" si="0"/>
        <v>4401.3999999999996</v>
      </c>
      <c r="L79" s="69">
        <f t="shared" si="1"/>
        <v>4402.5</v>
      </c>
    </row>
    <row r="80" spans="1:12" ht="78.75" customHeight="1" x14ac:dyDescent="0.2">
      <c r="A80" s="23" t="s">
        <v>296</v>
      </c>
      <c r="B80" s="32" t="s">
        <v>175</v>
      </c>
      <c r="C80" s="33" t="s">
        <v>3</v>
      </c>
      <c r="D80" s="32" t="s">
        <v>2</v>
      </c>
      <c r="E80" s="34" t="s">
        <v>239</v>
      </c>
      <c r="F80" s="45" t="s">
        <v>7</v>
      </c>
      <c r="G80" s="69">
        <f>G81</f>
        <v>11590.3</v>
      </c>
      <c r="H80" s="69">
        <f>H81</f>
        <v>12554.5</v>
      </c>
      <c r="I80" s="69"/>
      <c r="J80" s="69"/>
      <c r="K80" s="69">
        <f t="shared" si="0"/>
        <v>11590.3</v>
      </c>
      <c r="L80" s="69">
        <f t="shared" si="1"/>
        <v>12554.5</v>
      </c>
    </row>
    <row r="81" spans="1:12" ht="12.75" customHeight="1" x14ac:dyDescent="0.2">
      <c r="A81" s="23" t="s">
        <v>65</v>
      </c>
      <c r="B81" s="32" t="s">
        <v>175</v>
      </c>
      <c r="C81" s="33" t="s">
        <v>3</v>
      </c>
      <c r="D81" s="32" t="s">
        <v>2</v>
      </c>
      <c r="E81" s="34" t="s">
        <v>239</v>
      </c>
      <c r="F81" s="45">
        <v>500</v>
      </c>
      <c r="G81" s="69">
        <f>G82</f>
        <v>11590.3</v>
      </c>
      <c r="H81" s="69">
        <f>H82</f>
        <v>12554.5</v>
      </c>
      <c r="I81" s="69"/>
      <c r="J81" s="69"/>
      <c r="K81" s="69">
        <f t="shared" ref="K81:K147" si="3">G81+I81</f>
        <v>11590.3</v>
      </c>
      <c r="L81" s="69">
        <f t="shared" ref="L81:L147" si="4">H81+J81</f>
        <v>12554.5</v>
      </c>
    </row>
    <row r="82" spans="1:12" ht="12.75" customHeight="1" x14ac:dyDescent="0.2">
      <c r="A82" s="23" t="s">
        <v>64</v>
      </c>
      <c r="B82" s="32" t="s">
        <v>175</v>
      </c>
      <c r="C82" s="33" t="s">
        <v>3</v>
      </c>
      <c r="D82" s="32" t="s">
        <v>2</v>
      </c>
      <c r="E82" s="34" t="s">
        <v>239</v>
      </c>
      <c r="F82" s="45">
        <v>540</v>
      </c>
      <c r="G82" s="69">
        <v>11590.3</v>
      </c>
      <c r="H82" s="69">
        <v>12554.5</v>
      </c>
      <c r="I82" s="69"/>
      <c r="J82" s="69"/>
      <c r="K82" s="69">
        <f t="shared" si="3"/>
        <v>11590.3</v>
      </c>
      <c r="L82" s="69">
        <f t="shared" si="4"/>
        <v>12554.5</v>
      </c>
    </row>
    <row r="83" spans="1:12" ht="78.75" customHeight="1" x14ac:dyDescent="0.2">
      <c r="A83" s="23" t="s">
        <v>297</v>
      </c>
      <c r="B83" s="32" t="s">
        <v>175</v>
      </c>
      <c r="C83" s="33" t="s">
        <v>3</v>
      </c>
      <c r="D83" s="32" t="s">
        <v>2</v>
      </c>
      <c r="E83" s="34" t="s">
        <v>238</v>
      </c>
      <c r="F83" s="45" t="s">
        <v>7</v>
      </c>
      <c r="G83" s="69">
        <f>G84</f>
        <v>380</v>
      </c>
      <c r="H83" s="69">
        <f>H84</f>
        <v>380</v>
      </c>
      <c r="I83" s="69"/>
      <c r="J83" s="69"/>
      <c r="K83" s="69">
        <f t="shared" si="3"/>
        <v>380</v>
      </c>
      <c r="L83" s="69">
        <f t="shared" si="4"/>
        <v>380</v>
      </c>
    </row>
    <row r="84" spans="1:12" ht="12.75" customHeight="1" x14ac:dyDescent="0.2">
      <c r="A84" s="23" t="s">
        <v>65</v>
      </c>
      <c r="B84" s="32" t="s">
        <v>175</v>
      </c>
      <c r="C84" s="33" t="s">
        <v>3</v>
      </c>
      <c r="D84" s="32" t="s">
        <v>2</v>
      </c>
      <c r="E84" s="34" t="s">
        <v>238</v>
      </c>
      <c r="F84" s="45">
        <v>500</v>
      </c>
      <c r="G84" s="69">
        <f>G85</f>
        <v>380</v>
      </c>
      <c r="H84" s="69">
        <f>H85</f>
        <v>380</v>
      </c>
      <c r="I84" s="69"/>
      <c r="J84" s="69"/>
      <c r="K84" s="69">
        <f t="shared" si="3"/>
        <v>380</v>
      </c>
      <c r="L84" s="69">
        <f t="shared" si="4"/>
        <v>380</v>
      </c>
    </row>
    <row r="85" spans="1:12" ht="12.75" customHeight="1" x14ac:dyDescent="0.2">
      <c r="A85" s="23" t="s">
        <v>64</v>
      </c>
      <c r="B85" s="32" t="s">
        <v>175</v>
      </c>
      <c r="C85" s="33" t="s">
        <v>3</v>
      </c>
      <c r="D85" s="32" t="s">
        <v>2</v>
      </c>
      <c r="E85" s="34" t="s">
        <v>238</v>
      </c>
      <c r="F85" s="45">
        <v>540</v>
      </c>
      <c r="G85" s="69">
        <v>380</v>
      </c>
      <c r="H85" s="69">
        <v>380</v>
      </c>
      <c r="I85" s="69"/>
      <c r="J85" s="69"/>
      <c r="K85" s="69">
        <f t="shared" si="3"/>
        <v>380</v>
      </c>
      <c r="L85" s="69">
        <f t="shared" si="4"/>
        <v>380</v>
      </c>
    </row>
    <row r="86" spans="1:12" ht="22.5" customHeight="1" x14ac:dyDescent="0.2">
      <c r="A86" s="23" t="s">
        <v>289</v>
      </c>
      <c r="B86" s="32" t="s">
        <v>175</v>
      </c>
      <c r="C86" s="33" t="s">
        <v>3</v>
      </c>
      <c r="D86" s="32" t="s">
        <v>2</v>
      </c>
      <c r="E86" s="34" t="s">
        <v>290</v>
      </c>
      <c r="F86" s="45" t="s">
        <v>7</v>
      </c>
      <c r="G86" s="70">
        <f>G89+G87</f>
        <v>6000</v>
      </c>
      <c r="H86" s="69">
        <f>H89+H87</f>
        <v>6000</v>
      </c>
      <c r="I86" s="70"/>
      <c r="J86" s="69"/>
      <c r="K86" s="70">
        <f t="shared" si="3"/>
        <v>6000</v>
      </c>
      <c r="L86" s="69">
        <f t="shared" si="4"/>
        <v>6000</v>
      </c>
    </row>
    <row r="87" spans="1:12" ht="22.5" customHeight="1" x14ac:dyDescent="0.2">
      <c r="A87" s="23" t="s">
        <v>14</v>
      </c>
      <c r="B87" s="32">
        <v>2</v>
      </c>
      <c r="C87" s="33">
        <v>0</v>
      </c>
      <c r="D87" s="32">
        <v>0</v>
      </c>
      <c r="E87" s="34" t="s">
        <v>290</v>
      </c>
      <c r="F87" s="45">
        <v>200</v>
      </c>
      <c r="G87" s="70">
        <f>G88</f>
        <v>1500</v>
      </c>
      <c r="H87" s="69">
        <f>H88</f>
        <v>1500</v>
      </c>
      <c r="I87" s="70"/>
      <c r="J87" s="69"/>
      <c r="K87" s="70">
        <f t="shared" si="3"/>
        <v>1500</v>
      </c>
      <c r="L87" s="69">
        <f t="shared" si="4"/>
        <v>1500</v>
      </c>
    </row>
    <row r="88" spans="1:12" ht="22.5" customHeight="1" x14ac:dyDescent="0.2">
      <c r="A88" s="23" t="s">
        <v>13</v>
      </c>
      <c r="B88" s="32">
        <v>2</v>
      </c>
      <c r="C88" s="33">
        <v>0</v>
      </c>
      <c r="D88" s="32">
        <v>0</v>
      </c>
      <c r="E88" s="34" t="s">
        <v>290</v>
      </c>
      <c r="F88" s="45">
        <v>240</v>
      </c>
      <c r="G88" s="70">
        <v>1500</v>
      </c>
      <c r="H88" s="69">
        <v>1500</v>
      </c>
      <c r="I88" s="70"/>
      <c r="J88" s="69"/>
      <c r="K88" s="70">
        <f t="shared" si="3"/>
        <v>1500</v>
      </c>
      <c r="L88" s="69">
        <f t="shared" si="4"/>
        <v>1500</v>
      </c>
    </row>
    <row r="89" spans="1:12" ht="12.75" customHeight="1" x14ac:dyDescent="0.2">
      <c r="A89" s="23" t="s">
        <v>65</v>
      </c>
      <c r="B89" s="32" t="s">
        <v>175</v>
      </c>
      <c r="C89" s="33" t="s">
        <v>3</v>
      </c>
      <c r="D89" s="32" t="s">
        <v>2</v>
      </c>
      <c r="E89" s="34" t="s">
        <v>290</v>
      </c>
      <c r="F89" s="45">
        <v>500</v>
      </c>
      <c r="G89" s="70">
        <f>G90</f>
        <v>4500</v>
      </c>
      <c r="H89" s="69">
        <f>H90</f>
        <v>4500</v>
      </c>
      <c r="I89" s="70"/>
      <c r="J89" s="69"/>
      <c r="K89" s="70">
        <f t="shared" si="3"/>
        <v>4500</v>
      </c>
      <c r="L89" s="69">
        <f t="shared" si="4"/>
        <v>4500</v>
      </c>
    </row>
    <row r="90" spans="1:12" ht="12.75" customHeight="1" x14ac:dyDescent="0.2">
      <c r="A90" s="23" t="s">
        <v>64</v>
      </c>
      <c r="B90" s="32" t="s">
        <v>175</v>
      </c>
      <c r="C90" s="33" t="s">
        <v>3</v>
      </c>
      <c r="D90" s="32" t="s">
        <v>2</v>
      </c>
      <c r="E90" s="34" t="s">
        <v>290</v>
      </c>
      <c r="F90" s="45">
        <v>540</v>
      </c>
      <c r="G90" s="70">
        <v>4500</v>
      </c>
      <c r="H90" s="69">
        <v>4500</v>
      </c>
      <c r="I90" s="70"/>
      <c r="J90" s="69"/>
      <c r="K90" s="70">
        <f t="shared" si="3"/>
        <v>4500</v>
      </c>
      <c r="L90" s="69">
        <f t="shared" si="4"/>
        <v>4500</v>
      </c>
    </row>
    <row r="91" spans="1:12" ht="67.5" customHeight="1" x14ac:dyDescent="0.2">
      <c r="A91" s="1" t="s">
        <v>298</v>
      </c>
      <c r="B91" s="32" t="s">
        <v>175</v>
      </c>
      <c r="C91" s="33" t="s">
        <v>3</v>
      </c>
      <c r="D91" s="32" t="s">
        <v>2</v>
      </c>
      <c r="E91" s="34" t="s">
        <v>228</v>
      </c>
      <c r="F91" s="45" t="s">
        <v>7</v>
      </c>
      <c r="G91" s="69">
        <f>G92</f>
        <v>11469.8</v>
      </c>
      <c r="H91" s="69">
        <f>H92</f>
        <v>11469.8</v>
      </c>
      <c r="I91" s="69"/>
      <c r="J91" s="69"/>
      <c r="K91" s="69">
        <f t="shared" si="3"/>
        <v>11469.8</v>
      </c>
      <c r="L91" s="69">
        <f t="shared" si="4"/>
        <v>11469.8</v>
      </c>
    </row>
    <row r="92" spans="1:12" ht="12.75" customHeight="1" x14ac:dyDescent="0.2">
      <c r="A92" s="23" t="s">
        <v>65</v>
      </c>
      <c r="B92" s="32" t="s">
        <v>175</v>
      </c>
      <c r="C92" s="33" t="s">
        <v>3</v>
      </c>
      <c r="D92" s="32" t="s">
        <v>2</v>
      </c>
      <c r="E92" s="34" t="s">
        <v>228</v>
      </c>
      <c r="F92" s="45">
        <v>500</v>
      </c>
      <c r="G92" s="69">
        <f>G93</f>
        <v>11469.8</v>
      </c>
      <c r="H92" s="69">
        <f>H93</f>
        <v>11469.8</v>
      </c>
      <c r="I92" s="69"/>
      <c r="J92" s="69"/>
      <c r="K92" s="69">
        <f t="shared" si="3"/>
        <v>11469.8</v>
      </c>
      <c r="L92" s="69">
        <f t="shared" si="4"/>
        <v>11469.8</v>
      </c>
    </row>
    <row r="93" spans="1:12" ht="12.75" customHeight="1" x14ac:dyDescent="0.2">
      <c r="A93" s="23" t="s">
        <v>64</v>
      </c>
      <c r="B93" s="32" t="s">
        <v>175</v>
      </c>
      <c r="C93" s="33" t="s">
        <v>3</v>
      </c>
      <c r="D93" s="32" t="s">
        <v>2</v>
      </c>
      <c r="E93" s="34" t="s">
        <v>228</v>
      </c>
      <c r="F93" s="45">
        <v>540</v>
      </c>
      <c r="G93" s="69">
        <v>11469.8</v>
      </c>
      <c r="H93" s="69">
        <v>11469.8</v>
      </c>
      <c r="I93" s="69"/>
      <c r="J93" s="69"/>
      <c r="K93" s="69">
        <f t="shared" si="3"/>
        <v>11469.8</v>
      </c>
      <c r="L93" s="69">
        <f t="shared" si="4"/>
        <v>11469.8</v>
      </c>
    </row>
    <row r="94" spans="1:12" ht="45" customHeight="1" x14ac:dyDescent="0.2">
      <c r="A94" s="23" t="s">
        <v>293</v>
      </c>
      <c r="B94" s="32" t="s">
        <v>175</v>
      </c>
      <c r="C94" s="33" t="s">
        <v>3</v>
      </c>
      <c r="D94" s="32" t="s">
        <v>2</v>
      </c>
      <c r="E94" s="34" t="s">
        <v>227</v>
      </c>
      <c r="F94" s="45" t="s">
        <v>7</v>
      </c>
      <c r="G94" s="69">
        <f>G95</f>
        <v>15302.8</v>
      </c>
      <c r="H94" s="69">
        <f>H95</f>
        <v>15302.8</v>
      </c>
      <c r="I94" s="69"/>
      <c r="J94" s="69"/>
      <c r="K94" s="69">
        <f t="shared" si="3"/>
        <v>15302.8</v>
      </c>
      <c r="L94" s="69">
        <f t="shared" si="4"/>
        <v>15302.8</v>
      </c>
    </row>
    <row r="95" spans="1:12" ht="12.75" customHeight="1" x14ac:dyDescent="0.2">
      <c r="A95" s="23" t="s">
        <v>65</v>
      </c>
      <c r="B95" s="32" t="s">
        <v>175</v>
      </c>
      <c r="C95" s="33" t="s">
        <v>3</v>
      </c>
      <c r="D95" s="32" t="s">
        <v>2</v>
      </c>
      <c r="E95" s="34" t="s">
        <v>227</v>
      </c>
      <c r="F95" s="45">
        <v>500</v>
      </c>
      <c r="G95" s="69">
        <f>G96</f>
        <v>15302.8</v>
      </c>
      <c r="H95" s="69">
        <f>H96</f>
        <v>15302.8</v>
      </c>
      <c r="I95" s="69"/>
      <c r="J95" s="69"/>
      <c r="K95" s="69">
        <f t="shared" si="3"/>
        <v>15302.8</v>
      </c>
      <c r="L95" s="69">
        <f t="shared" si="4"/>
        <v>15302.8</v>
      </c>
    </row>
    <row r="96" spans="1:12" ht="12.75" customHeight="1" x14ac:dyDescent="0.2">
      <c r="A96" s="23" t="s">
        <v>64</v>
      </c>
      <c r="B96" s="32" t="s">
        <v>175</v>
      </c>
      <c r="C96" s="33" t="s">
        <v>3</v>
      </c>
      <c r="D96" s="32" t="s">
        <v>2</v>
      </c>
      <c r="E96" s="34" t="s">
        <v>227</v>
      </c>
      <c r="F96" s="45">
        <v>540</v>
      </c>
      <c r="G96" s="69">
        <v>15302.8</v>
      </c>
      <c r="H96" s="69">
        <v>15302.8</v>
      </c>
      <c r="I96" s="69"/>
      <c r="J96" s="69"/>
      <c r="K96" s="69">
        <f t="shared" si="3"/>
        <v>15302.8</v>
      </c>
      <c r="L96" s="69">
        <f t="shared" si="4"/>
        <v>15302.8</v>
      </c>
    </row>
    <row r="97" spans="1:12" ht="35.25" customHeight="1" x14ac:dyDescent="0.2">
      <c r="A97" s="1" t="s">
        <v>326</v>
      </c>
      <c r="B97" s="32">
        <v>2</v>
      </c>
      <c r="C97" s="33">
        <v>0</v>
      </c>
      <c r="D97" s="32">
        <v>0</v>
      </c>
      <c r="E97" s="34" t="s">
        <v>327</v>
      </c>
      <c r="F97" s="29"/>
      <c r="G97" s="69"/>
      <c r="H97" s="69"/>
      <c r="I97" s="30">
        <f>I98</f>
        <v>2056.4609999999998</v>
      </c>
      <c r="J97" s="30">
        <f>J98</f>
        <v>2138.6750000000002</v>
      </c>
      <c r="K97" s="69">
        <f t="shared" ref="K97:L99" si="5">I97</f>
        <v>2056.4609999999998</v>
      </c>
      <c r="L97" s="69">
        <f t="shared" si="5"/>
        <v>2138.6750000000002</v>
      </c>
    </row>
    <row r="98" spans="1:12" ht="12.75" customHeight="1" x14ac:dyDescent="0.2">
      <c r="A98" s="1" t="s">
        <v>65</v>
      </c>
      <c r="B98" s="32">
        <v>2</v>
      </c>
      <c r="C98" s="33">
        <v>0</v>
      </c>
      <c r="D98" s="32">
        <v>0</v>
      </c>
      <c r="E98" s="34" t="s">
        <v>327</v>
      </c>
      <c r="F98" s="29">
        <v>500</v>
      </c>
      <c r="G98" s="69"/>
      <c r="H98" s="69"/>
      <c r="I98" s="30">
        <f>I99</f>
        <v>2056.4609999999998</v>
      </c>
      <c r="J98" s="30">
        <f>J99</f>
        <v>2138.6750000000002</v>
      </c>
      <c r="K98" s="69">
        <f t="shared" si="5"/>
        <v>2056.4609999999998</v>
      </c>
      <c r="L98" s="69">
        <f t="shared" si="5"/>
        <v>2138.6750000000002</v>
      </c>
    </row>
    <row r="99" spans="1:12" ht="12.75" customHeight="1" x14ac:dyDescent="0.2">
      <c r="A99" s="1" t="s">
        <v>64</v>
      </c>
      <c r="B99" s="32">
        <v>2</v>
      </c>
      <c r="C99" s="33">
        <v>0</v>
      </c>
      <c r="D99" s="32">
        <v>0</v>
      </c>
      <c r="E99" s="34" t="s">
        <v>327</v>
      </c>
      <c r="F99" s="29">
        <v>540</v>
      </c>
      <c r="G99" s="69"/>
      <c r="H99" s="69"/>
      <c r="I99" s="30">
        <f>2036.1+20.361</f>
        <v>2056.4609999999998</v>
      </c>
      <c r="J99" s="30">
        <f>2117.5+21.175</f>
        <v>2138.6750000000002</v>
      </c>
      <c r="K99" s="69">
        <f t="shared" si="5"/>
        <v>2056.4609999999998</v>
      </c>
      <c r="L99" s="69">
        <f t="shared" si="5"/>
        <v>2138.6750000000002</v>
      </c>
    </row>
    <row r="100" spans="1:12" ht="45" customHeight="1" x14ac:dyDescent="0.2">
      <c r="A100" s="36" t="s">
        <v>291</v>
      </c>
      <c r="B100" s="65" t="s">
        <v>237</v>
      </c>
      <c r="C100" s="66" t="s">
        <v>3</v>
      </c>
      <c r="D100" s="65" t="s">
        <v>2</v>
      </c>
      <c r="E100" s="67" t="s">
        <v>9</v>
      </c>
      <c r="F100" s="68" t="s">
        <v>7</v>
      </c>
      <c r="G100" s="22">
        <f>G101+G108+G111</f>
        <v>43908.4</v>
      </c>
      <c r="H100" s="22">
        <f>H101+H108+H111</f>
        <v>42340.2</v>
      </c>
      <c r="I100" s="22"/>
      <c r="J100" s="22"/>
      <c r="K100" s="22">
        <f t="shared" si="3"/>
        <v>43908.4</v>
      </c>
      <c r="L100" s="22">
        <f t="shared" si="4"/>
        <v>42340.2</v>
      </c>
    </row>
    <row r="101" spans="1:12" ht="22.5" customHeight="1" x14ac:dyDescent="0.2">
      <c r="A101" s="23" t="s">
        <v>73</v>
      </c>
      <c r="B101" s="32" t="s">
        <v>237</v>
      </c>
      <c r="C101" s="33" t="s">
        <v>3</v>
      </c>
      <c r="D101" s="32" t="s">
        <v>2</v>
      </c>
      <c r="E101" s="34" t="s">
        <v>69</v>
      </c>
      <c r="F101" s="45" t="s">
        <v>7</v>
      </c>
      <c r="G101" s="69">
        <f>G102+G104+G106</f>
        <v>1936</v>
      </c>
      <c r="H101" s="69">
        <f>H102+H104+H106</f>
        <v>1936</v>
      </c>
      <c r="I101" s="69"/>
      <c r="J101" s="69"/>
      <c r="K101" s="69">
        <f t="shared" si="3"/>
        <v>1936</v>
      </c>
      <c r="L101" s="69">
        <f t="shared" si="4"/>
        <v>1936</v>
      </c>
    </row>
    <row r="102" spans="1:12" ht="56.25" customHeight="1" x14ac:dyDescent="0.2">
      <c r="A102" s="23" t="s">
        <v>6</v>
      </c>
      <c r="B102" s="32" t="s">
        <v>237</v>
      </c>
      <c r="C102" s="33" t="s">
        <v>3</v>
      </c>
      <c r="D102" s="32" t="s">
        <v>2</v>
      </c>
      <c r="E102" s="34" t="s">
        <v>69</v>
      </c>
      <c r="F102" s="45">
        <v>100</v>
      </c>
      <c r="G102" s="69">
        <f>G103</f>
        <v>1622</v>
      </c>
      <c r="H102" s="69">
        <f>H103</f>
        <v>1622</v>
      </c>
      <c r="I102" s="69"/>
      <c r="J102" s="69"/>
      <c r="K102" s="69">
        <f t="shared" si="3"/>
        <v>1622</v>
      </c>
      <c r="L102" s="69">
        <f t="shared" si="4"/>
        <v>1622</v>
      </c>
    </row>
    <row r="103" spans="1:12" ht="12.75" customHeight="1" x14ac:dyDescent="0.2">
      <c r="A103" s="23" t="s">
        <v>72</v>
      </c>
      <c r="B103" s="32" t="s">
        <v>237</v>
      </c>
      <c r="C103" s="33" t="s">
        <v>3</v>
      </c>
      <c r="D103" s="32" t="s">
        <v>2</v>
      </c>
      <c r="E103" s="34" t="s">
        <v>69</v>
      </c>
      <c r="F103" s="45">
        <v>110</v>
      </c>
      <c r="G103" s="69">
        <v>1622</v>
      </c>
      <c r="H103" s="69">
        <v>1622</v>
      </c>
      <c r="I103" s="69"/>
      <c r="J103" s="69"/>
      <c r="K103" s="69">
        <f t="shared" si="3"/>
        <v>1622</v>
      </c>
      <c r="L103" s="69">
        <f t="shared" si="4"/>
        <v>1622</v>
      </c>
    </row>
    <row r="104" spans="1:12" ht="22.5" customHeight="1" x14ac:dyDescent="0.2">
      <c r="A104" s="23" t="s">
        <v>14</v>
      </c>
      <c r="B104" s="32" t="s">
        <v>237</v>
      </c>
      <c r="C104" s="33" t="s">
        <v>3</v>
      </c>
      <c r="D104" s="32" t="s">
        <v>2</v>
      </c>
      <c r="E104" s="34" t="s">
        <v>69</v>
      </c>
      <c r="F104" s="45">
        <v>200</v>
      </c>
      <c r="G104" s="69">
        <f>G105</f>
        <v>279</v>
      </c>
      <c r="H104" s="69">
        <f>H105</f>
        <v>279</v>
      </c>
      <c r="I104" s="69"/>
      <c r="J104" s="69"/>
      <c r="K104" s="69">
        <f t="shared" si="3"/>
        <v>279</v>
      </c>
      <c r="L104" s="69">
        <f t="shared" si="4"/>
        <v>279</v>
      </c>
    </row>
    <row r="105" spans="1:12" ht="22.5" customHeight="1" x14ac:dyDescent="0.2">
      <c r="A105" s="23" t="s">
        <v>13</v>
      </c>
      <c r="B105" s="32" t="s">
        <v>237</v>
      </c>
      <c r="C105" s="33" t="s">
        <v>3</v>
      </c>
      <c r="D105" s="32" t="s">
        <v>2</v>
      </c>
      <c r="E105" s="34" t="s">
        <v>69</v>
      </c>
      <c r="F105" s="45">
        <v>240</v>
      </c>
      <c r="G105" s="69">
        <v>279</v>
      </c>
      <c r="H105" s="69">
        <v>279</v>
      </c>
      <c r="I105" s="69"/>
      <c r="J105" s="69"/>
      <c r="K105" s="69">
        <f t="shared" si="3"/>
        <v>279</v>
      </c>
      <c r="L105" s="69">
        <f t="shared" si="4"/>
        <v>279</v>
      </c>
    </row>
    <row r="106" spans="1:12" ht="12.75" customHeight="1" x14ac:dyDescent="0.2">
      <c r="A106" s="23" t="s">
        <v>71</v>
      </c>
      <c r="B106" s="32" t="s">
        <v>237</v>
      </c>
      <c r="C106" s="33" t="s">
        <v>3</v>
      </c>
      <c r="D106" s="32" t="s">
        <v>2</v>
      </c>
      <c r="E106" s="34" t="s">
        <v>69</v>
      </c>
      <c r="F106" s="45">
        <v>800</v>
      </c>
      <c r="G106" s="69">
        <f>G107</f>
        <v>35</v>
      </c>
      <c r="H106" s="69">
        <f>H107</f>
        <v>35</v>
      </c>
      <c r="I106" s="69"/>
      <c r="J106" s="69"/>
      <c r="K106" s="69">
        <f t="shared" si="3"/>
        <v>35</v>
      </c>
      <c r="L106" s="69">
        <f t="shared" si="4"/>
        <v>35</v>
      </c>
    </row>
    <row r="107" spans="1:12" ht="12.75" customHeight="1" x14ac:dyDescent="0.2">
      <c r="A107" s="23" t="s">
        <v>70</v>
      </c>
      <c r="B107" s="32" t="s">
        <v>237</v>
      </c>
      <c r="C107" s="33" t="s">
        <v>3</v>
      </c>
      <c r="D107" s="32" t="s">
        <v>2</v>
      </c>
      <c r="E107" s="34" t="s">
        <v>69</v>
      </c>
      <c r="F107" s="45">
        <v>850</v>
      </c>
      <c r="G107" s="69">
        <v>35</v>
      </c>
      <c r="H107" s="69">
        <v>35</v>
      </c>
      <c r="I107" s="69"/>
      <c r="J107" s="69"/>
      <c r="K107" s="69">
        <f t="shared" si="3"/>
        <v>35</v>
      </c>
      <c r="L107" s="69">
        <f t="shared" si="4"/>
        <v>35</v>
      </c>
    </row>
    <row r="108" spans="1:12" ht="56.25" customHeight="1" x14ac:dyDescent="0.2">
      <c r="A108" s="23" t="s">
        <v>295</v>
      </c>
      <c r="B108" s="32" t="s">
        <v>237</v>
      </c>
      <c r="C108" s="33" t="s">
        <v>3</v>
      </c>
      <c r="D108" s="32" t="s">
        <v>2</v>
      </c>
      <c r="E108" s="34" t="s">
        <v>236</v>
      </c>
      <c r="F108" s="45" t="s">
        <v>7</v>
      </c>
      <c r="G108" s="69">
        <f>G109</f>
        <v>3064</v>
      </c>
      <c r="H108" s="69">
        <f>H109</f>
        <v>3064</v>
      </c>
      <c r="I108" s="69"/>
      <c r="J108" s="69"/>
      <c r="K108" s="69">
        <f t="shared" si="3"/>
        <v>3064</v>
      </c>
      <c r="L108" s="69">
        <f t="shared" si="4"/>
        <v>3064</v>
      </c>
    </row>
    <row r="109" spans="1:12" ht="12.75" customHeight="1" x14ac:dyDescent="0.2">
      <c r="A109" s="23" t="s">
        <v>65</v>
      </c>
      <c r="B109" s="32" t="s">
        <v>237</v>
      </c>
      <c r="C109" s="33" t="s">
        <v>3</v>
      </c>
      <c r="D109" s="32" t="s">
        <v>2</v>
      </c>
      <c r="E109" s="34" t="s">
        <v>236</v>
      </c>
      <c r="F109" s="45">
        <v>500</v>
      </c>
      <c r="G109" s="69">
        <f>G110</f>
        <v>3064</v>
      </c>
      <c r="H109" s="69">
        <f>H110</f>
        <v>3064</v>
      </c>
      <c r="I109" s="69"/>
      <c r="J109" s="69"/>
      <c r="K109" s="69">
        <f t="shared" si="3"/>
        <v>3064</v>
      </c>
      <c r="L109" s="69">
        <f t="shared" si="4"/>
        <v>3064</v>
      </c>
    </row>
    <row r="110" spans="1:12" ht="12.75" customHeight="1" x14ac:dyDescent="0.2">
      <c r="A110" s="23" t="s">
        <v>64</v>
      </c>
      <c r="B110" s="32" t="s">
        <v>237</v>
      </c>
      <c r="C110" s="33" t="s">
        <v>3</v>
      </c>
      <c r="D110" s="32" t="s">
        <v>2</v>
      </c>
      <c r="E110" s="34" t="s">
        <v>236</v>
      </c>
      <c r="F110" s="45">
        <v>540</v>
      </c>
      <c r="G110" s="69">
        <f>1682.1+1381.9</f>
        <v>3064</v>
      </c>
      <c r="H110" s="69">
        <v>3064</v>
      </c>
      <c r="I110" s="69"/>
      <c r="J110" s="69"/>
      <c r="K110" s="69">
        <f t="shared" si="3"/>
        <v>3064</v>
      </c>
      <c r="L110" s="69">
        <f t="shared" si="4"/>
        <v>3064</v>
      </c>
    </row>
    <row r="111" spans="1:12" ht="22.5" customHeight="1" x14ac:dyDescent="0.2">
      <c r="A111" s="1" t="s">
        <v>310</v>
      </c>
      <c r="B111" s="32" t="s">
        <v>237</v>
      </c>
      <c r="C111" s="33" t="s">
        <v>3</v>
      </c>
      <c r="D111" s="32" t="s">
        <v>2</v>
      </c>
      <c r="E111" s="34" t="s">
        <v>287</v>
      </c>
      <c r="F111" s="71"/>
      <c r="G111" s="72">
        <f>G112</f>
        <v>38908.400000000001</v>
      </c>
      <c r="H111" s="72">
        <f>H112</f>
        <v>37340.199999999997</v>
      </c>
      <c r="I111" s="72"/>
      <c r="J111" s="72"/>
      <c r="K111" s="72">
        <f t="shared" si="3"/>
        <v>38908.400000000001</v>
      </c>
      <c r="L111" s="72">
        <f t="shared" si="4"/>
        <v>37340.199999999997</v>
      </c>
    </row>
    <row r="112" spans="1:12" ht="12.75" customHeight="1" x14ac:dyDescent="0.2">
      <c r="A112" s="1" t="s">
        <v>65</v>
      </c>
      <c r="B112" s="32" t="s">
        <v>237</v>
      </c>
      <c r="C112" s="33" t="s">
        <v>3</v>
      </c>
      <c r="D112" s="32" t="s">
        <v>2</v>
      </c>
      <c r="E112" s="34" t="s">
        <v>287</v>
      </c>
      <c r="F112" s="71">
        <v>500</v>
      </c>
      <c r="G112" s="72">
        <f>G113</f>
        <v>38908.400000000001</v>
      </c>
      <c r="H112" s="72">
        <f>H113</f>
        <v>37340.199999999997</v>
      </c>
      <c r="I112" s="72"/>
      <c r="J112" s="72"/>
      <c r="K112" s="72">
        <f t="shared" si="3"/>
        <v>38908.400000000001</v>
      </c>
      <c r="L112" s="72">
        <f t="shared" si="4"/>
        <v>37340.199999999997</v>
      </c>
    </row>
    <row r="113" spans="1:12" ht="12.75" customHeight="1" x14ac:dyDescent="0.2">
      <c r="A113" s="1" t="s">
        <v>64</v>
      </c>
      <c r="B113" s="32" t="s">
        <v>237</v>
      </c>
      <c r="C113" s="33" t="s">
        <v>3</v>
      </c>
      <c r="D113" s="32" t="s">
        <v>2</v>
      </c>
      <c r="E113" s="34" t="s">
        <v>287</v>
      </c>
      <c r="F113" s="71">
        <v>540</v>
      </c>
      <c r="G113" s="72">
        <v>38908.400000000001</v>
      </c>
      <c r="H113" s="72">
        <v>37340.199999999997</v>
      </c>
      <c r="I113" s="72"/>
      <c r="J113" s="72"/>
      <c r="K113" s="72">
        <f t="shared" si="3"/>
        <v>38908.400000000001</v>
      </c>
      <c r="L113" s="72">
        <f t="shared" si="4"/>
        <v>37340.199999999997</v>
      </c>
    </row>
    <row r="114" spans="1:12" ht="67.5" customHeight="1" x14ac:dyDescent="0.2">
      <c r="A114" s="36" t="s">
        <v>319</v>
      </c>
      <c r="B114" s="65" t="s">
        <v>155</v>
      </c>
      <c r="C114" s="66" t="s">
        <v>3</v>
      </c>
      <c r="D114" s="65" t="s">
        <v>2</v>
      </c>
      <c r="E114" s="67" t="s">
        <v>9</v>
      </c>
      <c r="F114" s="68" t="s">
        <v>7</v>
      </c>
      <c r="G114" s="22">
        <f>G115+G118+G121+G124+G127+G130+G137+G144+G147+G155+G158+G161+G164+G167+G170+G173+G176+G179+G182+G185+G188+G380+G150</f>
        <v>684557.10000000009</v>
      </c>
      <c r="H114" s="22">
        <f>H115+H118+H121+H124+H127+H130+H137+H144+H147+H150+H155+H158+H161+H164+H167+H170+H173+H176+H179+H182+H185+H188+H380</f>
        <v>721282.00000000012</v>
      </c>
      <c r="I114" s="22"/>
      <c r="J114" s="22"/>
      <c r="K114" s="22">
        <f t="shared" si="3"/>
        <v>684557.10000000009</v>
      </c>
      <c r="L114" s="22">
        <f t="shared" si="4"/>
        <v>721282.00000000012</v>
      </c>
    </row>
    <row r="115" spans="1:12" ht="45" customHeight="1" x14ac:dyDescent="0.2">
      <c r="A115" s="23" t="s">
        <v>181</v>
      </c>
      <c r="B115" s="32" t="s">
        <v>155</v>
      </c>
      <c r="C115" s="33" t="s">
        <v>3</v>
      </c>
      <c r="D115" s="32" t="s">
        <v>2</v>
      </c>
      <c r="E115" s="34" t="s">
        <v>180</v>
      </c>
      <c r="F115" s="45" t="s">
        <v>7</v>
      </c>
      <c r="G115" s="69">
        <f>G116</f>
        <v>2134</v>
      </c>
      <c r="H115" s="69">
        <f>H116</f>
        <v>2134</v>
      </c>
      <c r="I115" s="69"/>
      <c r="J115" s="69"/>
      <c r="K115" s="69">
        <f t="shared" si="3"/>
        <v>2134</v>
      </c>
      <c r="L115" s="69">
        <f t="shared" si="4"/>
        <v>2134</v>
      </c>
    </row>
    <row r="116" spans="1:12" ht="22.5" customHeight="1" x14ac:dyDescent="0.2">
      <c r="A116" s="23" t="s">
        <v>79</v>
      </c>
      <c r="B116" s="32" t="s">
        <v>155</v>
      </c>
      <c r="C116" s="33" t="s">
        <v>3</v>
      </c>
      <c r="D116" s="32" t="s">
        <v>2</v>
      </c>
      <c r="E116" s="34" t="s">
        <v>180</v>
      </c>
      <c r="F116" s="45">
        <v>600</v>
      </c>
      <c r="G116" s="69">
        <f>G117</f>
        <v>2134</v>
      </c>
      <c r="H116" s="69">
        <f>H117</f>
        <v>2134</v>
      </c>
      <c r="I116" s="69"/>
      <c r="J116" s="69"/>
      <c r="K116" s="69">
        <f t="shared" si="3"/>
        <v>2134</v>
      </c>
      <c r="L116" s="69">
        <f t="shared" si="4"/>
        <v>2134</v>
      </c>
    </row>
    <row r="117" spans="1:12" ht="12.75" customHeight="1" x14ac:dyDescent="0.2">
      <c r="A117" s="23" t="s">
        <v>156</v>
      </c>
      <c r="B117" s="32" t="s">
        <v>155</v>
      </c>
      <c r="C117" s="33" t="s">
        <v>3</v>
      </c>
      <c r="D117" s="32" t="s">
        <v>2</v>
      </c>
      <c r="E117" s="34" t="s">
        <v>180</v>
      </c>
      <c r="F117" s="45">
        <v>610</v>
      </c>
      <c r="G117" s="69">
        <v>2134</v>
      </c>
      <c r="H117" s="69">
        <v>2134</v>
      </c>
      <c r="I117" s="69"/>
      <c r="J117" s="69"/>
      <c r="K117" s="69">
        <f t="shared" si="3"/>
        <v>2134</v>
      </c>
      <c r="L117" s="69">
        <f t="shared" si="4"/>
        <v>2134</v>
      </c>
    </row>
    <row r="118" spans="1:12" ht="45" customHeight="1" x14ac:dyDescent="0.2">
      <c r="A118" s="23" t="s">
        <v>163</v>
      </c>
      <c r="B118" s="32" t="s">
        <v>155</v>
      </c>
      <c r="C118" s="33" t="s">
        <v>3</v>
      </c>
      <c r="D118" s="32" t="s">
        <v>2</v>
      </c>
      <c r="E118" s="34" t="s">
        <v>162</v>
      </c>
      <c r="F118" s="45" t="s">
        <v>7</v>
      </c>
      <c r="G118" s="69">
        <f>G119</f>
        <v>46.9</v>
      </c>
      <c r="H118" s="69">
        <f>H119</f>
        <v>46.9</v>
      </c>
      <c r="I118" s="69"/>
      <c r="J118" s="69"/>
      <c r="K118" s="69">
        <f t="shared" si="3"/>
        <v>46.9</v>
      </c>
      <c r="L118" s="69">
        <f t="shared" si="4"/>
        <v>46.9</v>
      </c>
    </row>
    <row r="119" spans="1:12" ht="22.5" customHeight="1" x14ac:dyDescent="0.2">
      <c r="A119" s="23" t="s">
        <v>79</v>
      </c>
      <c r="B119" s="32" t="s">
        <v>155</v>
      </c>
      <c r="C119" s="33" t="s">
        <v>3</v>
      </c>
      <c r="D119" s="32" t="s">
        <v>2</v>
      </c>
      <c r="E119" s="34" t="s">
        <v>162</v>
      </c>
      <c r="F119" s="45">
        <v>600</v>
      </c>
      <c r="G119" s="69">
        <f>G120</f>
        <v>46.9</v>
      </c>
      <c r="H119" s="69">
        <f>H120</f>
        <v>46.9</v>
      </c>
      <c r="I119" s="69"/>
      <c r="J119" s="69"/>
      <c r="K119" s="69">
        <f t="shared" si="3"/>
        <v>46.9</v>
      </c>
      <c r="L119" s="69">
        <f t="shared" si="4"/>
        <v>46.9</v>
      </c>
    </row>
    <row r="120" spans="1:12" ht="12.75" customHeight="1" x14ac:dyDescent="0.2">
      <c r="A120" s="23" t="s">
        <v>156</v>
      </c>
      <c r="B120" s="32" t="s">
        <v>155</v>
      </c>
      <c r="C120" s="33" t="s">
        <v>3</v>
      </c>
      <c r="D120" s="32" t="s">
        <v>2</v>
      </c>
      <c r="E120" s="34" t="s">
        <v>162</v>
      </c>
      <c r="F120" s="45">
        <v>610</v>
      </c>
      <c r="G120" s="69">
        <v>46.9</v>
      </c>
      <c r="H120" s="69">
        <v>46.9</v>
      </c>
      <c r="I120" s="69"/>
      <c r="J120" s="69"/>
      <c r="K120" s="69">
        <f t="shared" si="3"/>
        <v>46.9</v>
      </c>
      <c r="L120" s="69">
        <f t="shared" si="4"/>
        <v>46.9</v>
      </c>
    </row>
    <row r="121" spans="1:12" ht="67.5" customHeight="1" x14ac:dyDescent="0.2">
      <c r="A121" s="23" t="s">
        <v>189</v>
      </c>
      <c r="B121" s="32" t="s">
        <v>155</v>
      </c>
      <c r="C121" s="33" t="s">
        <v>3</v>
      </c>
      <c r="D121" s="32" t="s">
        <v>2</v>
      </c>
      <c r="E121" s="34" t="s">
        <v>188</v>
      </c>
      <c r="F121" s="45" t="s">
        <v>7</v>
      </c>
      <c r="G121" s="69">
        <f>G122</f>
        <v>31732</v>
      </c>
      <c r="H121" s="69">
        <f>H122</f>
        <v>31732</v>
      </c>
      <c r="I121" s="69"/>
      <c r="J121" s="69"/>
      <c r="K121" s="69">
        <f t="shared" si="3"/>
        <v>31732</v>
      </c>
      <c r="L121" s="69">
        <f t="shared" si="4"/>
        <v>31732</v>
      </c>
    </row>
    <row r="122" spans="1:12" ht="22.5" customHeight="1" x14ac:dyDescent="0.2">
      <c r="A122" s="23" t="s">
        <v>79</v>
      </c>
      <c r="B122" s="32" t="s">
        <v>155</v>
      </c>
      <c r="C122" s="33" t="s">
        <v>3</v>
      </c>
      <c r="D122" s="32" t="s">
        <v>2</v>
      </c>
      <c r="E122" s="34" t="s">
        <v>188</v>
      </c>
      <c r="F122" s="45">
        <v>600</v>
      </c>
      <c r="G122" s="69">
        <f>G123</f>
        <v>31732</v>
      </c>
      <c r="H122" s="69">
        <f>H123</f>
        <v>31732</v>
      </c>
      <c r="I122" s="69"/>
      <c r="J122" s="69"/>
      <c r="K122" s="69">
        <f t="shared" si="3"/>
        <v>31732</v>
      </c>
      <c r="L122" s="69">
        <f t="shared" si="4"/>
        <v>31732</v>
      </c>
    </row>
    <row r="123" spans="1:12" ht="12.75" customHeight="1" x14ac:dyDescent="0.2">
      <c r="A123" s="23" t="s">
        <v>156</v>
      </c>
      <c r="B123" s="32" t="s">
        <v>155</v>
      </c>
      <c r="C123" s="33" t="s">
        <v>3</v>
      </c>
      <c r="D123" s="32" t="s">
        <v>2</v>
      </c>
      <c r="E123" s="34" t="s">
        <v>188</v>
      </c>
      <c r="F123" s="45">
        <v>610</v>
      </c>
      <c r="G123" s="69">
        <f>10262.2+20616+124.7+729.1</f>
        <v>31732</v>
      </c>
      <c r="H123" s="69">
        <f>10262.2+20616+124.7+729.1</f>
        <v>31732</v>
      </c>
      <c r="I123" s="69"/>
      <c r="J123" s="69"/>
      <c r="K123" s="69">
        <f t="shared" si="3"/>
        <v>31732</v>
      </c>
      <c r="L123" s="69">
        <f t="shared" si="4"/>
        <v>31732</v>
      </c>
    </row>
    <row r="124" spans="1:12" ht="12.75" customHeight="1" x14ac:dyDescent="0.2">
      <c r="A124" s="23" t="s">
        <v>198</v>
      </c>
      <c r="B124" s="32" t="s">
        <v>155</v>
      </c>
      <c r="C124" s="33" t="s">
        <v>3</v>
      </c>
      <c r="D124" s="32" t="s">
        <v>2</v>
      </c>
      <c r="E124" s="34" t="s">
        <v>197</v>
      </c>
      <c r="F124" s="45" t="s">
        <v>7</v>
      </c>
      <c r="G124" s="69">
        <f>G125</f>
        <v>404275.7</v>
      </c>
      <c r="H124" s="69">
        <f>H125</f>
        <v>440655.5</v>
      </c>
      <c r="I124" s="69"/>
      <c r="J124" s="69"/>
      <c r="K124" s="69">
        <f t="shared" si="3"/>
        <v>404275.7</v>
      </c>
      <c r="L124" s="69">
        <f t="shared" si="4"/>
        <v>440655.5</v>
      </c>
    </row>
    <row r="125" spans="1:12" ht="22.5" customHeight="1" x14ac:dyDescent="0.2">
      <c r="A125" s="23" t="s">
        <v>79</v>
      </c>
      <c r="B125" s="32" t="s">
        <v>155</v>
      </c>
      <c r="C125" s="33" t="s">
        <v>3</v>
      </c>
      <c r="D125" s="32" t="s">
        <v>2</v>
      </c>
      <c r="E125" s="34" t="s">
        <v>197</v>
      </c>
      <c r="F125" s="45">
        <v>600</v>
      </c>
      <c r="G125" s="69">
        <f>G126</f>
        <v>404275.7</v>
      </c>
      <c r="H125" s="69">
        <f>H126</f>
        <v>440655.5</v>
      </c>
      <c r="I125" s="69"/>
      <c r="J125" s="69"/>
      <c r="K125" s="69">
        <f t="shared" si="3"/>
        <v>404275.7</v>
      </c>
      <c r="L125" s="69">
        <f t="shared" si="4"/>
        <v>440655.5</v>
      </c>
    </row>
    <row r="126" spans="1:12" ht="12.75" customHeight="1" x14ac:dyDescent="0.2">
      <c r="A126" s="23" t="s">
        <v>156</v>
      </c>
      <c r="B126" s="32" t="s">
        <v>155</v>
      </c>
      <c r="C126" s="33" t="s">
        <v>3</v>
      </c>
      <c r="D126" s="32" t="s">
        <v>2</v>
      </c>
      <c r="E126" s="34" t="s">
        <v>197</v>
      </c>
      <c r="F126" s="45">
        <v>610</v>
      </c>
      <c r="G126" s="69">
        <f>127379+276896.7</f>
        <v>404275.7</v>
      </c>
      <c r="H126" s="69">
        <f>146174.7+294480.8</f>
        <v>440655.5</v>
      </c>
      <c r="I126" s="69"/>
      <c r="J126" s="69"/>
      <c r="K126" s="69">
        <f t="shared" si="3"/>
        <v>404275.7</v>
      </c>
      <c r="L126" s="69">
        <f t="shared" si="4"/>
        <v>440655.5</v>
      </c>
    </row>
    <row r="127" spans="1:12" ht="33.75" customHeight="1" x14ac:dyDescent="0.2">
      <c r="A127" s="23" t="s">
        <v>161</v>
      </c>
      <c r="B127" s="32" t="s">
        <v>155</v>
      </c>
      <c r="C127" s="33" t="s">
        <v>3</v>
      </c>
      <c r="D127" s="32" t="s">
        <v>2</v>
      </c>
      <c r="E127" s="34" t="s">
        <v>160</v>
      </c>
      <c r="F127" s="45" t="s">
        <v>7</v>
      </c>
      <c r="G127" s="69">
        <f>G128</f>
        <v>3822.5</v>
      </c>
      <c r="H127" s="69">
        <f>H128</f>
        <v>4167.6000000000004</v>
      </c>
      <c r="I127" s="69"/>
      <c r="J127" s="69"/>
      <c r="K127" s="69">
        <f t="shared" si="3"/>
        <v>3822.5</v>
      </c>
      <c r="L127" s="69">
        <f t="shared" si="4"/>
        <v>4167.6000000000004</v>
      </c>
    </row>
    <row r="128" spans="1:12" ht="22.5" customHeight="1" x14ac:dyDescent="0.2">
      <c r="A128" s="23" t="s">
        <v>79</v>
      </c>
      <c r="B128" s="32" t="s">
        <v>155</v>
      </c>
      <c r="C128" s="33" t="s">
        <v>3</v>
      </c>
      <c r="D128" s="32" t="s">
        <v>2</v>
      </c>
      <c r="E128" s="34" t="s">
        <v>160</v>
      </c>
      <c r="F128" s="45">
        <v>600</v>
      </c>
      <c r="G128" s="69">
        <f>G129</f>
        <v>3822.5</v>
      </c>
      <c r="H128" s="69">
        <f>H129</f>
        <v>4167.6000000000004</v>
      </c>
      <c r="I128" s="69"/>
      <c r="J128" s="69"/>
      <c r="K128" s="69">
        <f t="shared" si="3"/>
        <v>3822.5</v>
      </c>
      <c r="L128" s="69">
        <f t="shared" si="4"/>
        <v>4167.6000000000004</v>
      </c>
    </row>
    <row r="129" spans="1:12" ht="12.75" customHeight="1" x14ac:dyDescent="0.2">
      <c r="A129" s="23" t="s">
        <v>156</v>
      </c>
      <c r="B129" s="32" t="s">
        <v>155</v>
      </c>
      <c r="C129" s="33" t="s">
        <v>3</v>
      </c>
      <c r="D129" s="32" t="s">
        <v>2</v>
      </c>
      <c r="E129" s="34" t="s">
        <v>160</v>
      </c>
      <c r="F129" s="45">
        <v>610</v>
      </c>
      <c r="G129" s="69">
        <v>3822.5</v>
      </c>
      <c r="H129" s="69">
        <v>4167.6000000000004</v>
      </c>
      <c r="I129" s="69"/>
      <c r="J129" s="69"/>
      <c r="K129" s="69">
        <f t="shared" si="3"/>
        <v>3822.5</v>
      </c>
      <c r="L129" s="69">
        <f t="shared" si="4"/>
        <v>4167.6000000000004</v>
      </c>
    </row>
    <row r="130" spans="1:12" ht="22.5" customHeight="1" x14ac:dyDescent="0.2">
      <c r="A130" s="23" t="s">
        <v>173</v>
      </c>
      <c r="B130" s="32" t="s">
        <v>155</v>
      </c>
      <c r="C130" s="33" t="s">
        <v>3</v>
      </c>
      <c r="D130" s="32" t="s">
        <v>2</v>
      </c>
      <c r="E130" s="34" t="s">
        <v>11</v>
      </c>
      <c r="F130" s="45" t="s">
        <v>7</v>
      </c>
      <c r="G130" s="69">
        <f>G131+G133+G135</f>
        <v>4069.4</v>
      </c>
      <c r="H130" s="69">
        <f>H131+H133+H135</f>
        <v>4069.4</v>
      </c>
      <c r="I130" s="69"/>
      <c r="J130" s="69"/>
      <c r="K130" s="69">
        <f t="shared" si="3"/>
        <v>4069.4</v>
      </c>
      <c r="L130" s="69">
        <f t="shared" si="4"/>
        <v>4069.4</v>
      </c>
    </row>
    <row r="131" spans="1:12" ht="56.25" customHeight="1" x14ac:dyDescent="0.2">
      <c r="A131" s="23" t="s">
        <v>6</v>
      </c>
      <c r="B131" s="32" t="s">
        <v>155</v>
      </c>
      <c r="C131" s="33" t="s">
        <v>3</v>
      </c>
      <c r="D131" s="32" t="s">
        <v>2</v>
      </c>
      <c r="E131" s="34" t="s">
        <v>11</v>
      </c>
      <c r="F131" s="45">
        <v>100</v>
      </c>
      <c r="G131" s="69">
        <f>G132</f>
        <v>4000</v>
      </c>
      <c r="H131" s="69">
        <f>H132</f>
        <v>4000</v>
      </c>
      <c r="I131" s="69"/>
      <c r="J131" s="69"/>
      <c r="K131" s="69">
        <f t="shared" si="3"/>
        <v>4000</v>
      </c>
      <c r="L131" s="69">
        <f t="shared" si="4"/>
        <v>4000</v>
      </c>
    </row>
    <row r="132" spans="1:12" ht="22.5" customHeight="1" x14ac:dyDescent="0.2">
      <c r="A132" s="23" t="s">
        <v>5</v>
      </c>
      <c r="B132" s="32" t="s">
        <v>155</v>
      </c>
      <c r="C132" s="33" t="s">
        <v>3</v>
      </c>
      <c r="D132" s="32" t="s">
        <v>2</v>
      </c>
      <c r="E132" s="34" t="s">
        <v>11</v>
      </c>
      <c r="F132" s="45">
        <v>120</v>
      </c>
      <c r="G132" s="69">
        <v>4000</v>
      </c>
      <c r="H132" s="69">
        <v>4000</v>
      </c>
      <c r="I132" s="69"/>
      <c r="J132" s="69"/>
      <c r="K132" s="69">
        <f t="shared" si="3"/>
        <v>4000</v>
      </c>
      <c r="L132" s="69">
        <f t="shared" si="4"/>
        <v>4000</v>
      </c>
    </row>
    <row r="133" spans="1:12" ht="22.5" customHeight="1" x14ac:dyDescent="0.2">
      <c r="A133" s="23" t="s">
        <v>14</v>
      </c>
      <c r="B133" s="32" t="s">
        <v>155</v>
      </c>
      <c r="C133" s="33" t="s">
        <v>3</v>
      </c>
      <c r="D133" s="32" t="s">
        <v>2</v>
      </c>
      <c r="E133" s="34" t="s">
        <v>11</v>
      </c>
      <c r="F133" s="45">
        <v>200</v>
      </c>
      <c r="G133" s="69">
        <f>G134</f>
        <v>68.900000000000006</v>
      </c>
      <c r="H133" s="69">
        <f>H134</f>
        <v>68.900000000000006</v>
      </c>
      <c r="I133" s="69"/>
      <c r="J133" s="69"/>
      <c r="K133" s="69">
        <f t="shared" si="3"/>
        <v>68.900000000000006</v>
      </c>
      <c r="L133" s="69">
        <f t="shared" si="4"/>
        <v>68.900000000000006</v>
      </c>
    </row>
    <row r="134" spans="1:12" ht="22.5" customHeight="1" x14ac:dyDescent="0.2">
      <c r="A134" s="23" t="s">
        <v>13</v>
      </c>
      <c r="B134" s="32" t="s">
        <v>155</v>
      </c>
      <c r="C134" s="33" t="s">
        <v>3</v>
      </c>
      <c r="D134" s="32" t="s">
        <v>2</v>
      </c>
      <c r="E134" s="34" t="s">
        <v>11</v>
      </c>
      <c r="F134" s="45">
        <v>240</v>
      </c>
      <c r="G134" s="69">
        <f>42.6+26.3</f>
        <v>68.900000000000006</v>
      </c>
      <c r="H134" s="69">
        <f>42.6+26.3</f>
        <v>68.900000000000006</v>
      </c>
      <c r="I134" s="69"/>
      <c r="J134" s="69"/>
      <c r="K134" s="69">
        <f t="shared" si="3"/>
        <v>68.900000000000006</v>
      </c>
      <c r="L134" s="69">
        <f t="shared" si="4"/>
        <v>68.900000000000006</v>
      </c>
    </row>
    <row r="135" spans="1:12" ht="12.75" customHeight="1" x14ac:dyDescent="0.2">
      <c r="A135" s="23" t="s">
        <v>71</v>
      </c>
      <c r="B135" s="32" t="s">
        <v>155</v>
      </c>
      <c r="C135" s="33" t="s">
        <v>3</v>
      </c>
      <c r="D135" s="32" t="s">
        <v>2</v>
      </c>
      <c r="E135" s="34" t="s">
        <v>11</v>
      </c>
      <c r="F135" s="45">
        <v>800</v>
      </c>
      <c r="G135" s="69">
        <f>G136</f>
        <v>0.5</v>
      </c>
      <c r="H135" s="69">
        <f>H136</f>
        <v>0.5</v>
      </c>
      <c r="I135" s="69"/>
      <c r="J135" s="69"/>
      <c r="K135" s="69">
        <f t="shared" si="3"/>
        <v>0.5</v>
      </c>
      <c r="L135" s="69">
        <f t="shared" si="4"/>
        <v>0.5</v>
      </c>
    </row>
    <row r="136" spans="1:12" ht="12.75" customHeight="1" x14ac:dyDescent="0.2">
      <c r="A136" s="23" t="s">
        <v>70</v>
      </c>
      <c r="B136" s="32" t="s">
        <v>155</v>
      </c>
      <c r="C136" s="33" t="s">
        <v>3</v>
      </c>
      <c r="D136" s="32" t="s">
        <v>2</v>
      </c>
      <c r="E136" s="34" t="s">
        <v>11</v>
      </c>
      <c r="F136" s="45">
        <v>850</v>
      </c>
      <c r="G136" s="69">
        <v>0.5</v>
      </c>
      <c r="H136" s="69">
        <v>0.5</v>
      </c>
      <c r="I136" s="69"/>
      <c r="J136" s="69"/>
      <c r="K136" s="69">
        <f t="shared" si="3"/>
        <v>0.5</v>
      </c>
      <c r="L136" s="69">
        <f t="shared" si="4"/>
        <v>0.5</v>
      </c>
    </row>
    <row r="137" spans="1:12" ht="22.5" customHeight="1" x14ac:dyDescent="0.2">
      <c r="A137" s="23" t="s">
        <v>73</v>
      </c>
      <c r="B137" s="32" t="s">
        <v>155</v>
      </c>
      <c r="C137" s="33" t="s">
        <v>3</v>
      </c>
      <c r="D137" s="32" t="s">
        <v>2</v>
      </c>
      <c r="E137" s="34" t="s">
        <v>69</v>
      </c>
      <c r="F137" s="45" t="s">
        <v>7</v>
      </c>
      <c r="G137" s="69">
        <f>G138+G140+G142</f>
        <v>9196.7999999999993</v>
      </c>
      <c r="H137" s="69">
        <f>H138+H140+H142</f>
        <v>9196.7999999999993</v>
      </c>
      <c r="I137" s="69"/>
      <c r="J137" s="69"/>
      <c r="K137" s="69">
        <f t="shared" si="3"/>
        <v>9196.7999999999993</v>
      </c>
      <c r="L137" s="69">
        <f t="shared" si="4"/>
        <v>9196.7999999999993</v>
      </c>
    </row>
    <row r="138" spans="1:12" ht="56.25" customHeight="1" x14ac:dyDescent="0.2">
      <c r="A138" s="23" t="s">
        <v>6</v>
      </c>
      <c r="B138" s="32" t="s">
        <v>155</v>
      </c>
      <c r="C138" s="33" t="s">
        <v>3</v>
      </c>
      <c r="D138" s="32" t="s">
        <v>2</v>
      </c>
      <c r="E138" s="34" t="s">
        <v>69</v>
      </c>
      <c r="F138" s="45">
        <v>100</v>
      </c>
      <c r="G138" s="69">
        <f>G139</f>
        <v>8509.5</v>
      </c>
      <c r="H138" s="69">
        <f>H139</f>
        <v>8509.5</v>
      </c>
      <c r="I138" s="69"/>
      <c r="J138" s="69"/>
      <c r="K138" s="69">
        <f t="shared" si="3"/>
        <v>8509.5</v>
      </c>
      <c r="L138" s="69">
        <f t="shared" si="4"/>
        <v>8509.5</v>
      </c>
    </row>
    <row r="139" spans="1:12" ht="12.75" customHeight="1" x14ac:dyDescent="0.2">
      <c r="A139" s="23" t="s">
        <v>72</v>
      </c>
      <c r="B139" s="32" t="s">
        <v>155</v>
      </c>
      <c r="C139" s="33" t="s">
        <v>3</v>
      </c>
      <c r="D139" s="32" t="s">
        <v>2</v>
      </c>
      <c r="E139" s="34" t="s">
        <v>69</v>
      </c>
      <c r="F139" s="45">
        <v>110</v>
      </c>
      <c r="G139" s="69">
        <f>2779.4+4326.1+97.5+1306.5</f>
        <v>8509.5</v>
      </c>
      <c r="H139" s="69">
        <f>2779.4+4326.1+97.5+1306.5</f>
        <v>8509.5</v>
      </c>
      <c r="I139" s="69"/>
      <c r="J139" s="69"/>
      <c r="K139" s="69">
        <f t="shared" si="3"/>
        <v>8509.5</v>
      </c>
      <c r="L139" s="69">
        <f t="shared" si="4"/>
        <v>8509.5</v>
      </c>
    </row>
    <row r="140" spans="1:12" ht="22.5" customHeight="1" x14ac:dyDescent="0.2">
      <c r="A140" s="23" t="s">
        <v>14</v>
      </c>
      <c r="B140" s="32" t="s">
        <v>155</v>
      </c>
      <c r="C140" s="33" t="s">
        <v>3</v>
      </c>
      <c r="D140" s="32" t="s">
        <v>2</v>
      </c>
      <c r="E140" s="34" t="s">
        <v>69</v>
      </c>
      <c r="F140" s="45">
        <v>200</v>
      </c>
      <c r="G140" s="69">
        <f>G141</f>
        <v>664.3</v>
      </c>
      <c r="H140" s="69">
        <f>H141</f>
        <v>664.3</v>
      </c>
      <c r="I140" s="69"/>
      <c r="J140" s="69"/>
      <c r="K140" s="69">
        <f t="shared" si="3"/>
        <v>664.3</v>
      </c>
      <c r="L140" s="69">
        <f t="shared" si="4"/>
        <v>664.3</v>
      </c>
    </row>
    <row r="141" spans="1:12" ht="22.5" customHeight="1" x14ac:dyDescent="0.2">
      <c r="A141" s="23" t="s">
        <v>13</v>
      </c>
      <c r="B141" s="32" t="s">
        <v>155</v>
      </c>
      <c r="C141" s="33" t="s">
        <v>3</v>
      </c>
      <c r="D141" s="32" t="s">
        <v>2</v>
      </c>
      <c r="E141" s="34" t="s">
        <v>69</v>
      </c>
      <c r="F141" s="45">
        <v>240</v>
      </c>
      <c r="G141" s="69">
        <f>207.6+456.7</f>
        <v>664.3</v>
      </c>
      <c r="H141" s="69">
        <f>207.6+456.7</f>
        <v>664.3</v>
      </c>
      <c r="I141" s="69"/>
      <c r="J141" s="69"/>
      <c r="K141" s="69">
        <f t="shared" si="3"/>
        <v>664.3</v>
      </c>
      <c r="L141" s="69">
        <f t="shared" si="4"/>
        <v>664.3</v>
      </c>
    </row>
    <row r="142" spans="1:12" ht="12.75" customHeight="1" x14ac:dyDescent="0.2">
      <c r="A142" s="23" t="s">
        <v>71</v>
      </c>
      <c r="B142" s="32" t="s">
        <v>155</v>
      </c>
      <c r="C142" s="33" t="s">
        <v>3</v>
      </c>
      <c r="D142" s="32" t="s">
        <v>2</v>
      </c>
      <c r="E142" s="34" t="s">
        <v>69</v>
      </c>
      <c r="F142" s="45">
        <v>800</v>
      </c>
      <c r="G142" s="69">
        <f>G143</f>
        <v>23</v>
      </c>
      <c r="H142" s="69">
        <f>H143</f>
        <v>23</v>
      </c>
      <c r="I142" s="69"/>
      <c r="J142" s="69"/>
      <c r="K142" s="69">
        <f t="shared" si="3"/>
        <v>23</v>
      </c>
      <c r="L142" s="69">
        <f t="shared" si="4"/>
        <v>23</v>
      </c>
    </row>
    <row r="143" spans="1:12" ht="12.75" customHeight="1" x14ac:dyDescent="0.2">
      <c r="A143" s="23" t="s">
        <v>70</v>
      </c>
      <c r="B143" s="32" t="s">
        <v>155</v>
      </c>
      <c r="C143" s="33" t="s">
        <v>3</v>
      </c>
      <c r="D143" s="32" t="s">
        <v>2</v>
      </c>
      <c r="E143" s="34" t="s">
        <v>69</v>
      </c>
      <c r="F143" s="45">
        <v>850</v>
      </c>
      <c r="G143" s="69">
        <v>23</v>
      </c>
      <c r="H143" s="69">
        <v>23</v>
      </c>
      <c r="I143" s="69"/>
      <c r="J143" s="69"/>
      <c r="K143" s="69">
        <f t="shared" si="3"/>
        <v>23</v>
      </c>
      <c r="L143" s="69">
        <f t="shared" si="4"/>
        <v>23</v>
      </c>
    </row>
    <row r="144" spans="1:12" ht="22.5" customHeight="1" x14ac:dyDescent="0.2">
      <c r="A144" s="23" t="s">
        <v>187</v>
      </c>
      <c r="B144" s="32" t="s">
        <v>155</v>
      </c>
      <c r="C144" s="33" t="s">
        <v>3</v>
      </c>
      <c r="D144" s="32" t="s">
        <v>2</v>
      </c>
      <c r="E144" s="34" t="s">
        <v>186</v>
      </c>
      <c r="F144" s="45" t="s">
        <v>7</v>
      </c>
      <c r="G144" s="69">
        <f>G145</f>
        <v>10155</v>
      </c>
      <c r="H144" s="69">
        <f>H145</f>
        <v>10155</v>
      </c>
      <c r="I144" s="69"/>
      <c r="J144" s="69"/>
      <c r="K144" s="69">
        <f t="shared" si="3"/>
        <v>10155</v>
      </c>
      <c r="L144" s="69">
        <f t="shared" si="4"/>
        <v>10155</v>
      </c>
    </row>
    <row r="145" spans="1:12" ht="22.5" customHeight="1" x14ac:dyDescent="0.2">
      <c r="A145" s="23" t="s">
        <v>79</v>
      </c>
      <c r="B145" s="32" t="s">
        <v>155</v>
      </c>
      <c r="C145" s="33" t="s">
        <v>3</v>
      </c>
      <c r="D145" s="32" t="s">
        <v>2</v>
      </c>
      <c r="E145" s="34" t="s">
        <v>186</v>
      </c>
      <c r="F145" s="45">
        <v>600</v>
      </c>
      <c r="G145" s="69">
        <f>G146</f>
        <v>10155</v>
      </c>
      <c r="H145" s="69">
        <f>H146</f>
        <v>10155</v>
      </c>
      <c r="I145" s="69"/>
      <c r="J145" s="69"/>
      <c r="K145" s="69">
        <f t="shared" si="3"/>
        <v>10155</v>
      </c>
      <c r="L145" s="69">
        <f t="shared" si="4"/>
        <v>10155</v>
      </c>
    </row>
    <row r="146" spans="1:12" ht="12.75" customHeight="1" x14ac:dyDescent="0.2">
      <c r="A146" s="23" t="s">
        <v>156</v>
      </c>
      <c r="B146" s="32" t="s">
        <v>155</v>
      </c>
      <c r="C146" s="33" t="s">
        <v>3</v>
      </c>
      <c r="D146" s="32" t="s">
        <v>2</v>
      </c>
      <c r="E146" s="34" t="s">
        <v>186</v>
      </c>
      <c r="F146" s="45">
        <v>610</v>
      </c>
      <c r="G146" s="69">
        <f>2755.7+6965.3+77.4-6.5+363.1</f>
        <v>10155</v>
      </c>
      <c r="H146" s="69">
        <f>2755.7+6965.3+77.4-6.5+363.1</f>
        <v>10155</v>
      </c>
      <c r="I146" s="69"/>
      <c r="J146" s="69"/>
      <c r="K146" s="69">
        <f t="shared" si="3"/>
        <v>10155</v>
      </c>
      <c r="L146" s="69">
        <f t="shared" si="4"/>
        <v>10155</v>
      </c>
    </row>
    <row r="147" spans="1:12" ht="22.5" customHeight="1" x14ac:dyDescent="0.2">
      <c r="A147" s="23" t="s">
        <v>196</v>
      </c>
      <c r="B147" s="32" t="s">
        <v>155</v>
      </c>
      <c r="C147" s="33" t="s">
        <v>3</v>
      </c>
      <c r="D147" s="32" t="s">
        <v>2</v>
      </c>
      <c r="E147" s="34" t="s">
        <v>195</v>
      </c>
      <c r="F147" s="45" t="s">
        <v>7</v>
      </c>
      <c r="G147" s="69">
        <f>G148</f>
        <v>200</v>
      </c>
      <c r="H147" s="69">
        <f>H148</f>
        <v>200</v>
      </c>
      <c r="I147" s="69"/>
      <c r="J147" s="69"/>
      <c r="K147" s="69">
        <f t="shared" si="3"/>
        <v>200</v>
      </c>
      <c r="L147" s="69">
        <f t="shared" si="4"/>
        <v>200</v>
      </c>
    </row>
    <row r="148" spans="1:12" ht="22.5" customHeight="1" x14ac:dyDescent="0.2">
      <c r="A148" s="23" t="s">
        <v>79</v>
      </c>
      <c r="B148" s="32" t="s">
        <v>155</v>
      </c>
      <c r="C148" s="33" t="s">
        <v>3</v>
      </c>
      <c r="D148" s="32" t="s">
        <v>2</v>
      </c>
      <c r="E148" s="34" t="s">
        <v>195</v>
      </c>
      <c r="F148" s="45">
        <v>600</v>
      </c>
      <c r="G148" s="69">
        <f>G149</f>
        <v>200</v>
      </c>
      <c r="H148" s="69">
        <f>H149</f>
        <v>200</v>
      </c>
      <c r="I148" s="69"/>
      <c r="J148" s="69"/>
      <c r="K148" s="69">
        <f t="shared" ref="K148:K211" si="6">G148+I148</f>
        <v>200</v>
      </c>
      <c r="L148" s="69">
        <f t="shared" ref="L148:L211" si="7">H148+J148</f>
        <v>200</v>
      </c>
    </row>
    <row r="149" spans="1:12" ht="12.75" customHeight="1" x14ac:dyDescent="0.2">
      <c r="A149" s="23" t="s">
        <v>156</v>
      </c>
      <c r="B149" s="32" t="s">
        <v>155</v>
      </c>
      <c r="C149" s="33" t="s">
        <v>3</v>
      </c>
      <c r="D149" s="32" t="s">
        <v>2</v>
      </c>
      <c r="E149" s="34" t="s">
        <v>195</v>
      </c>
      <c r="F149" s="45">
        <v>610</v>
      </c>
      <c r="G149" s="69">
        <f>200</f>
        <v>200</v>
      </c>
      <c r="H149" s="69">
        <f>200</f>
        <v>200</v>
      </c>
      <c r="I149" s="69"/>
      <c r="J149" s="69"/>
      <c r="K149" s="69">
        <f t="shared" si="6"/>
        <v>200</v>
      </c>
      <c r="L149" s="69">
        <f t="shared" si="7"/>
        <v>200</v>
      </c>
    </row>
    <row r="150" spans="1:12" ht="12.75" customHeight="1" x14ac:dyDescent="0.2">
      <c r="A150" s="23" t="s">
        <v>194</v>
      </c>
      <c r="B150" s="32" t="s">
        <v>155</v>
      </c>
      <c r="C150" s="33" t="s">
        <v>3</v>
      </c>
      <c r="D150" s="32" t="s">
        <v>2</v>
      </c>
      <c r="E150" s="34" t="s">
        <v>193</v>
      </c>
      <c r="F150" s="45" t="s">
        <v>7</v>
      </c>
      <c r="G150" s="69">
        <f>G151+G153</f>
        <v>1515.4</v>
      </c>
      <c r="H150" s="69">
        <f>H151+H153</f>
        <v>1515.4</v>
      </c>
      <c r="I150" s="69"/>
      <c r="J150" s="69"/>
      <c r="K150" s="69">
        <f t="shared" si="6"/>
        <v>1515.4</v>
      </c>
      <c r="L150" s="69">
        <f t="shared" si="7"/>
        <v>1515.4</v>
      </c>
    </row>
    <row r="151" spans="1:12" ht="12.75" customHeight="1" x14ac:dyDescent="0.2">
      <c r="A151" s="23" t="s">
        <v>38</v>
      </c>
      <c r="B151" s="32" t="s">
        <v>155</v>
      </c>
      <c r="C151" s="33" t="s">
        <v>3</v>
      </c>
      <c r="D151" s="32" t="s">
        <v>2</v>
      </c>
      <c r="E151" s="34" t="s">
        <v>193</v>
      </c>
      <c r="F151" s="45">
        <v>300</v>
      </c>
      <c r="G151" s="69">
        <f>G152</f>
        <v>100</v>
      </c>
      <c r="H151" s="69">
        <f>H152</f>
        <v>100</v>
      </c>
      <c r="I151" s="69"/>
      <c r="J151" s="69"/>
      <c r="K151" s="69">
        <f t="shared" si="6"/>
        <v>100</v>
      </c>
      <c r="L151" s="69">
        <f t="shared" si="7"/>
        <v>100</v>
      </c>
    </row>
    <row r="152" spans="1:12" ht="22.5" customHeight="1" x14ac:dyDescent="0.2">
      <c r="A152" s="23" t="s">
        <v>36</v>
      </c>
      <c r="B152" s="32" t="s">
        <v>155</v>
      </c>
      <c r="C152" s="33" t="s">
        <v>3</v>
      </c>
      <c r="D152" s="32" t="s">
        <v>2</v>
      </c>
      <c r="E152" s="34" t="s">
        <v>193</v>
      </c>
      <c r="F152" s="45">
        <v>320</v>
      </c>
      <c r="G152" s="69">
        <v>100</v>
      </c>
      <c r="H152" s="69">
        <v>100</v>
      </c>
      <c r="I152" s="69"/>
      <c r="J152" s="69"/>
      <c r="K152" s="69">
        <f t="shared" si="6"/>
        <v>100</v>
      </c>
      <c r="L152" s="69">
        <f t="shared" si="7"/>
        <v>100</v>
      </c>
    </row>
    <row r="153" spans="1:12" ht="22.5" customHeight="1" x14ac:dyDescent="0.2">
      <c r="A153" s="23" t="s">
        <v>79</v>
      </c>
      <c r="B153" s="32" t="s">
        <v>155</v>
      </c>
      <c r="C153" s="33" t="s">
        <v>3</v>
      </c>
      <c r="D153" s="32" t="s">
        <v>2</v>
      </c>
      <c r="E153" s="34" t="s">
        <v>193</v>
      </c>
      <c r="F153" s="45">
        <v>600</v>
      </c>
      <c r="G153" s="69">
        <f>G154</f>
        <v>1415.4</v>
      </c>
      <c r="H153" s="69">
        <f>H154</f>
        <v>1415.4</v>
      </c>
      <c r="I153" s="69"/>
      <c r="J153" s="69"/>
      <c r="K153" s="69">
        <f t="shared" si="6"/>
        <v>1415.4</v>
      </c>
      <c r="L153" s="69">
        <f t="shared" si="7"/>
        <v>1415.4</v>
      </c>
    </row>
    <row r="154" spans="1:12" ht="12.75" customHeight="1" x14ac:dyDescent="0.2">
      <c r="A154" s="23" t="s">
        <v>156</v>
      </c>
      <c r="B154" s="32" t="s">
        <v>155</v>
      </c>
      <c r="C154" s="33" t="s">
        <v>3</v>
      </c>
      <c r="D154" s="32" t="s">
        <v>2</v>
      </c>
      <c r="E154" s="34" t="s">
        <v>193</v>
      </c>
      <c r="F154" s="45">
        <v>610</v>
      </c>
      <c r="G154" s="69">
        <f>1408.9+6.5</f>
        <v>1415.4</v>
      </c>
      <c r="H154" s="69">
        <f>1408.9+6.5</f>
        <v>1415.4</v>
      </c>
      <c r="I154" s="69"/>
      <c r="J154" s="69"/>
      <c r="K154" s="69">
        <f t="shared" si="6"/>
        <v>1415.4</v>
      </c>
      <c r="L154" s="69">
        <f t="shared" si="7"/>
        <v>1415.4</v>
      </c>
    </row>
    <row r="155" spans="1:12" ht="12.75" customHeight="1" x14ac:dyDescent="0.2">
      <c r="A155" s="23" t="s">
        <v>185</v>
      </c>
      <c r="B155" s="32" t="s">
        <v>155</v>
      </c>
      <c r="C155" s="33" t="s">
        <v>3</v>
      </c>
      <c r="D155" s="32" t="s">
        <v>2</v>
      </c>
      <c r="E155" s="34" t="s">
        <v>184</v>
      </c>
      <c r="F155" s="45" t="s">
        <v>7</v>
      </c>
      <c r="G155" s="69">
        <f>G156</f>
        <v>399.8</v>
      </c>
      <c r="H155" s="69">
        <f>H156</f>
        <v>399.8</v>
      </c>
      <c r="I155" s="69"/>
      <c r="J155" s="69"/>
      <c r="K155" s="69">
        <f t="shared" si="6"/>
        <v>399.8</v>
      </c>
      <c r="L155" s="69">
        <f t="shared" si="7"/>
        <v>399.8</v>
      </c>
    </row>
    <row r="156" spans="1:12" ht="22.5" customHeight="1" x14ac:dyDescent="0.2">
      <c r="A156" s="23" t="s">
        <v>79</v>
      </c>
      <c r="B156" s="32" t="s">
        <v>155</v>
      </c>
      <c r="C156" s="33" t="s">
        <v>3</v>
      </c>
      <c r="D156" s="32" t="s">
        <v>2</v>
      </c>
      <c r="E156" s="34" t="s">
        <v>184</v>
      </c>
      <c r="F156" s="45">
        <v>600</v>
      </c>
      <c r="G156" s="69">
        <f>G157</f>
        <v>399.8</v>
      </c>
      <c r="H156" s="69">
        <f>H157</f>
        <v>399.8</v>
      </c>
      <c r="I156" s="69"/>
      <c r="J156" s="69"/>
      <c r="K156" s="69">
        <f t="shared" si="6"/>
        <v>399.8</v>
      </c>
      <c r="L156" s="69">
        <f t="shared" si="7"/>
        <v>399.8</v>
      </c>
    </row>
    <row r="157" spans="1:12" ht="12.75" customHeight="1" x14ac:dyDescent="0.2">
      <c r="A157" s="23" t="s">
        <v>156</v>
      </c>
      <c r="B157" s="32" t="s">
        <v>155</v>
      </c>
      <c r="C157" s="33" t="s">
        <v>3</v>
      </c>
      <c r="D157" s="32" t="s">
        <v>2</v>
      </c>
      <c r="E157" s="34" t="s">
        <v>184</v>
      </c>
      <c r="F157" s="45">
        <v>610</v>
      </c>
      <c r="G157" s="69">
        <f>56+331.8+12</f>
        <v>399.8</v>
      </c>
      <c r="H157" s="69">
        <f>56+331.8+12</f>
        <v>399.8</v>
      </c>
      <c r="I157" s="69"/>
      <c r="J157" s="69"/>
      <c r="K157" s="69">
        <f t="shared" si="6"/>
        <v>399.8</v>
      </c>
      <c r="L157" s="69">
        <f t="shared" si="7"/>
        <v>399.8</v>
      </c>
    </row>
    <row r="158" spans="1:12" ht="12.75" customHeight="1" x14ac:dyDescent="0.2">
      <c r="A158" s="23" t="s">
        <v>203</v>
      </c>
      <c r="B158" s="32" t="s">
        <v>155</v>
      </c>
      <c r="C158" s="33" t="s">
        <v>3</v>
      </c>
      <c r="D158" s="32" t="s">
        <v>2</v>
      </c>
      <c r="E158" s="34" t="s">
        <v>202</v>
      </c>
      <c r="F158" s="45" t="s">
        <v>7</v>
      </c>
      <c r="G158" s="69">
        <f>G159</f>
        <v>151</v>
      </c>
      <c r="H158" s="69">
        <f>H159</f>
        <v>151</v>
      </c>
      <c r="I158" s="69"/>
      <c r="J158" s="69"/>
      <c r="K158" s="69">
        <f t="shared" si="6"/>
        <v>151</v>
      </c>
      <c r="L158" s="69">
        <f t="shared" si="7"/>
        <v>151</v>
      </c>
    </row>
    <row r="159" spans="1:12" ht="22.5" customHeight="1" x14ac:dyDescent="0.2">
      <c r="A159" s="23" t="s">
        <v>79</v>
      </c>
      <c r="B159" s="32" t="s">
        <v>155</v>
      </c>
      <c r="C159" s="33" t="s">
        <v>3</v>
      </c>
      <c r="D159" s="32" t="s">
        <v>2</v>
      </c>
      <c r="E159" s="34" t="s">
        <v>202</v>
      </c>
      <c r="F159" s="45">
        <v>600</v>
      </c>
      <c r="G159" s="69">
        <f>G160</f>
        <v>151</v>
      </c>
      <c r="H159" s="69">
        <f>H160</f>
        <v>151</v>
      </c>
      <c r="I159" s="69"/>
      <c r="J159" s="69"/>
      <c r="K159" s="69">
        <f t="shared" si="6"/>
        <v>151</v>
      </c>
      <c r="L159" s="69">
        <f t="shared" si="7"/>
        <v>151</v>
      </c>
    </row>
    <row r="160" spans="1:12" ht="12.75" customHeight="1" x14ac:dyDescent="0.2">
      <c r="A160" s="23" t="s">
        <v>156</v>
      </c>
      <c r="B160" s="32" t="s">
        <v>155</v>
      </c>
      <c r="C160" s="33" t="s">
        <v>3</v>
      </c>
      <c r="D160" s="32" t="s">
        <v>2</v>
      </c>
      <c r="E160" s="34" t="s">
        <v>202</v>
      </c>
      <c r="F160" s="45">
        <v>610</v>
      </c>
      <c r="G160" s="69">
        <v>151</v>
      </c>
      <c r="H160" s="69">
        <v>151</v>
      </c>
      <c r="I160" s="69"/>
      <c r="J160" s="69"/>
      <c r="K160" s="69">
        <f t="shared" si="6"/>
        <v>151</v>
      </c>
      <c r="L160" s="69">
        <f t="shared" si="7"/>
        <v>151</v>
      </c>
    </row>
    <row r="161" spans="1:12" ht="56.25" customHeight="1" x14ac:dyDescent="0.2">
      <c r="A161" s="23" t="s">
        <v>172</v>
      </c>
      <c r="B161" s="32" t="s">
        <v>155</v>
      </c>
      <c r="C161" s="33" t="s">
        <v>3</v>
      </c>
      <c r="D161" s="32" t="s">
        <v>2</v>
      </c>
      <c r="E161" s="34" t="s">
        <v>171</v>
      </c>
      <c r="F161" s="45" t="s">
        <v>7</v>
      </c>
      <c r="G161" s="69">
        <f>G162</f>
        <v>350</v>
      </c>
      <c r="H161" s="69">
        <f>H162</f>
        <v>350</v>
      </c>
      <c r="I161" s="69"/>
      <c r="J161" s="69"/>
      <c r="K161" s="69">
        <f t="shared" si="6"/>
        <v>350</v>
      </c>
      <c r="L161" s="69">
        <f t="shared" si="7"/>
        <v>350</v>
      </c>
    </row>
    <row r="162" spans="1:12" ht="22.5" customHeight="1" x14ac:dyDescent="0.2">
      <c r="A162" s="23" t="s">
        <v>79</v>
      </c>
      <c r="B162" s="32" t="s">
        <v>155</v>
      </c>
      <c r="C162" s="33" t="s">
        <v>3</v>
      </c>
      <c r="D162" s="32" t="s">
        <v>2</v>
      </c>
      <c r="E162" s="34" t="s">
        <v>171</v>
      </c>
      <c r="F162" s="45">
        <v>600</v>
      </c>
      <c r="G162" s="69">
        <f>G163</f>
        <v>350</v>
      </c>
      <c r="H162" s="69">
        <f>H163</f>
        <v>350</v>
      </c>
      <c r="I162" s="69"/>
      <c r="J162" s="69"/>
      <c r="K162" s="69">
        <f t="shared" si="6"/>
        <v>350</v>
      </c>
      <c r="L162" s="69">
        <f t="shared" si="7"/>
        <v>350</v>
      </c>
    </row>
    <row r="163" spans="1:12" ht="22.5" customHeight="1" x14ac:dyDescent="0.2">
      <c r="A163" s="23" t="s">
        <v>78</v>
      </c>
      <c r="B163" s="32" t="s">
        <v>155</v>
      </c>
      <c r="C163" s="33" t="s">
        <v>3</v>
      </c>
      <c r="D163" s="32" t="s">
        <v>2</v>
      </c>
      <c r="E163" s="34" t="s">
        <v>171</v>
      </c>
      <c r="F163" s="45">
        <v>630</v>
      </c>
      <c r="G163" s="69">
        <v>350</v>
      </c>
      <c r="H163" s="69">
        <v>350</v>
      </c>
      <c r="I163" s="69"/>
      <c r="J163" s="69"/>
      <c r="K163" s="69">
        <f t="shared" si="6"/>
        <v>350</v>
      </c>
      <c r="L163" s="69">
        <f t="shared" si="7"/>
        <v>350</v>
      </c>
    </row>
    <row r="164" spans="1:12" ht="33.75" customHeight="1" x14ac:dyDescent="0.2">
      <c r="A164" s="23" t="s">
        <v>170</v>
      </c>
      <c r="B164" s="32" t="s">
        <v>155</v>
      </c>
      <c r="C164" s="33" t="s">
        <v>3</v>
      </c>
      <c r="D164" s="32" t="s">
        <v>2</v>
      </c>
      <c r="E164" s="34" t="s">
        <v>169</v>
      </c>
      <c r="F164" s="45" t="s">
        <v>7</v>
      </c>
      <c r="G164" s="69">
        <f>G165</f>
        <v>279</v>
      </c>
      <c r="H164" s="69">
        <f>H165</f>
        <v>279</v>
      </c>
      <c r="I164" s="69"/>
      <c r="J164" s="69"/>
      <c r="K164" s="69">
        <f t="shared" si="6"/>
        <v>279</v>
      </c>
      <c r="L164" s="69">
        <f t="shared" si="7"/>
        <v>279</v>
      </c>
    </row>
    <row r="165" spans="1:12" ht="22.5" customHeight="1" x14ac:dyDescent="0.2">
      <c r="A165" s="23" t="s">
        <v>79</v>
      </c>
      <c r="B165" s="32" t="s">
        <v>155</v>
      </c>
      <c r="C165" s="33" t="s">
        <v>3</v>
      </c>
      <c r="D165" s="32" t="s">
        <v>2</v>
      </c>
      <c r="E165" s="34" t="s">
        <v>169</v>
      </c>
      <c r="F165" s="45">
        <v>600</v>
      </c>
      <c r="G165" s="69">
        <f>G166</f>
        <v>279</v>
      </c>
      <c r="H165" s="69">
        <f>H166</f>
        <v>279</v>
      </c>
      <c r="I165" s="69"/>
      <c r="J165" s="69"/>
      <c r="K165" s="69">
        <f t="shared" si="6"/>
        <v>279</v>
      </c>
      <c r="L165" s="69">
        <f t="shared" si="7"/>
        <v>279</v>
      </c>
    </row>
    <row r="166" spans="1:12" ht="12.75" customHeight="1" x14ac:dyDescent="0.2">
      <c r="A166" s="23" t="s">
        <v>156</v>
      </c>
      <c r="B166" s="32" t="s">
        <v>155</v>
      </c>
      <c r="C166" s="33" t="s">
        <v>3</v>
      </c>
      <c r="D166" s="32" t="s">
        <v>2</v>
      </c>
      <c r="E166" s="34" t="s">
        <v>169</v>
      </c>
      <c r="F166" s="45">
        <v>610</v>
      </c>
      <c r="G166" s="69">
        <v>279</v>
      </c>
      <c r="H166" s="69">
        <v>279</v>
      </c>
      <c r="I166" s="69"/>
      <c r="J166" s="69"/>
      <c r="K166" s="69">
        <f t="shared" si="6"/>
        <v>279</v>
      </c>
      <c r="L166" s="69">
        <f t="shared" si="7"/>
        <v>279</v>
      </c>
    </row>
    <row r="167" spans="1:12" ht="33.75" customHeight="1" x14ac:dyDescent="0.2">
      <c r="A167" s="23" t="s">
        <v>168</v>
      </c>
      <c r="B167" s="32" t="s">
        <v>155</v>
      </c>
      <c r="C167" s="33" t="s">
        <v>3</v>
      </c>
      <c r="D167" s="32" t="s">
        <v>2</v>
      </c>
      <c r="E167" s="34" t="s">
        <v>167</v>
      </c>
      <c r="F167" s="45" t="s">
        <v>7</v>
      </c>
      <c r="G167" s="69">
        <f>G168</f>
        <v>216</v>
      </c>
      <c r="H167" s="69">
        <f>H168</f>
        <v>216</v>
      </c>
      <c r="I167" s="69"/>
      <c r="J167" s="69"/>
      <c r="K167" s="69">
        <f t="shared" si="6"/>
        <v>216</v>
      </c>
      <c r="L167" s="69">
        <f t="shared" si="7"/>
        <v>216</v>
      </c>
    </row>
    <row r="168" spans="1:12" ht="12.75" customHeight="1" x14ac:dyDescent="0.2">
      <c r="A168" s="23" t="s">
        <v>38</v>
      </c>
      <c r="B168" s="32" t="s">
        <v>155</v>
      </c>
      <c r="C168" s="33" t="s">
        <v>3</v>
      </c>
      <c r="D168" s="32" t="s">
        <v>2</v>
      </c>
      <c r="E168" s="34" t="s">
        <v>167</v>
      </c>
      <c r="F168" s="45">
        <v>300</v>
      </c>
      <c r="G168" s="69">
        <f>G169</f>
        <v>216</v>
      </c>
      <c r="H168" s="69">
        <f>H169</f>
        <v>216</v>
      </c>
      <c r="I168" s="69"/>
      <c r="J168" s="69"/>
      <c r="K168" s="69">
        <f t="shared" si="6"/>
        <v>216</v>
      </c>
      <c r="L168" s="69">
        <f t="shared" si="7"/>
        <v>216</v>
      </c>
    </row>
    <row r="169" spans="1:12" ht="33.75" customHeight="1" x14ac:dyDescent="0.2">
      <c r="A169" s="23" t="s">
        <v>168</v>
      </c>
      <c r="B169" s="32" t="s">
        <v>155</v>
      </c>
      <c r="C169" s="33" t="s">
        <v>3</v>
      </c>
      <c r="D169" s="32" t="s">
        <v>2</v>
      </c>
      <c r="E169" s="34" t="s">
        <v>167</v>
      </c>
      <c r="F169" s="45">
        <v>340</v>
      </c>
      <c r="G169" s="69">
        <v>216</v>
      </c>
      <c r="H169" s="69">
        <v>216</v>
      </c>
      <c r="I169" s="69"/>
      <c r="J169" s="69"/>
      <c r="K169" s="69">
        <f t="shared" si="6"/>
        <v>216</v>
      </c>
      <c r="L169" s="69">
        <f t="shared" si="7"/>
        <v>216</v>
      </c>
    </row>
    <row r="170" spans="1:12" ht="56.25" customHeight="1" x14ac:dyDescent="0.2">
      <c r="A170" s="23" t="s">
        <v>192</v>
      </c>
      <c r="B170" s="32" t="s">
        <v>155</v>
      </c>
      <c r="C170" s="33" t="s">
        <v>3</v>
      </c>
      <c r="D170" s="32" t="s">
        <v>2</v>
      </c>
      <c r="E170" s="34" t="s">
        <v>191</v>
      </c>
      <c r="F170" s="45" t="s">
        <v>7</v>
      </c>
      <c r="G170" s="69">
        <f>G171</f>
        <v>123731.9</v>
      </c>
      <c r="H170" s="69">
        <f>H171</f>
        <v>123731.9</v>
      </c>
      <c r="I170" s="69"/>
      <c r="J170" s="69"/>
      <c r="K170" s="69">
        <f t="shared" si="6"/>
        <v>123731.9</v>
      </c>
      <c r="L170" s="69">
        <f t="shared" si="7"/>
        <v>123731.9</v>
      </c>
    </row>
    <row r="171" spans="1:12" ht="22.5" customHeight="1" x14ac:dyDescent="0.2">
      <c r="A171" s="23" t="s">
        <v>79</v>
      </c>
      <c r="B171" s="32" t="s">
        <v>155</v>
      </c>
      <c r="C171" s="33" t="s">
        <v>3</v>
      </c>
      <c r="D171" s="32" t="s">
        <v>2</v>
      </c>
      <c r="E171" s="34" t="s">
        <v>191</v>
      </c>
      <c r="F171" s="45">
        <v>600</v>
      </c>
      <c r="G171" s="69">
        <f>G172</f>
        <v>123731.9</v>
      </c>
      <c r="H171" s="69">
        <f>H172</f>
        <v>123731.9</v>
      </c>
      <c r="I171" s="69"/>
      <c r="J171" s="69"/>
      <c r="K171" s="69">
        <f t="shared" si="6"/>
        <v>123731.9</v>
      </c>
      <c r="L171" s="69">
        <f t="shared" si="7"/>
        <v>123731.9</v>
      </c>
    </row>
    <row r="172" spans="1:12" ht="12.75" customHeight="1" x14ac:dyDescent="0.2">
      <c r="A172" s="23" t="s">
        <v>156</v>
      </c>
      <c r="B172" s="32" t="s">
        <v>155</v>
      </c>
      <c r="C172" s="33" t="s">
        <v>3</v>
      </c>
      <c r="D172" s="32" t="s">
        <v>2</v>
      </c>
      <c r="E172" s="34" t="s">
        <v>191</v>
      </c>
      <c r="F172" s="45">
        <v>610</v>
      </c>
      <c r="G172" s="69">
        <v>123731.9</v>
      </c>
      <c r="H172" s="69">
        <v>123731.9</v>
      </c>
      <c r="I172" s="69"/>
      <c r="J172" s="69"/>
      <c r="K172" s="69">
        <f t="shared" si="6"/>
        <v>123731.9</v>
      </c>
      <c r="L172" s="69">
        <f t="shared" si="7"/>
        <v>123731.9</v>
      </c>
    </row>
    <row r="173" spans="1:12" ht="56.25" customHeight="1" x14ac:dyDescent="0.2">
      <c r="A173" s="23" t="s">
        <v>183</v>
      </c>
      <c r="B173" s="32" t="s">
        <v>155</v>
      </c>
      <c r="C173" s="33" t="s">
        <v>3</v>
      </c>
      <c r="D173" s="32" t="s">
        <v>2</v>
      </c>
      <c r="E173" s="34" t="s">
        <v>182</v>
      </c>
      <c r="F173" s="45" t="s">
        <v>7</v>
      </c>
      <c r="G173" s="69">
        <f>G174</f>
        <v>30327</v>
      </c>
      <c r="H173" s="69">
        <f>H174</f>
        <v>30327</v>
      </c>
      <c r="I173" s="69"/>
      <c r="J173" s="69"/>
      <c r="K173" s="69">
        <f t="shared" si="6"/>
        <v>30327</v>
      </c>
      <c r="L173" s="69">
        <f t="shared" si="7"/>
        <v>30327</v>
      </c>
    </row>
    <row r="174" spans="1:12" ht="22.5" customHeight="1" x14ac:dyDescent="0.2">
      <c r="A174" s="23" t="s">
        <v>79</v>
      </c>
      <c r="B174" s="32" t="s">
        <v>155</v>
      </c>
      <c r="C174" s="33" t="s">
        <v>3</v>
      </c>
      <c r="D174" s="32" t="s">
        <v>2</v>
      </c>
      <c r="E174" s="34" t="s">
        <v>182</v>
      </c>
      <c r="F174" s="45">
        <v>600</v>
      </c>
      <c r="G174" s="69">
        <f>G175</f>
        <v>30327</v>
      </c>
      <c r="H174" s="69">
        <f>H175</f>
        <v>30327</v>
      </c>
      <c r="I174" s="69"/>
      <c r="J174" s="69"/>
      <c r="K174" s="69">
        <f t="shared" si="6"/>
        <v>30327</v>
      </c>
      <c r="L174" s="69">
        <f t="shared" si="7"/>
        <v>30327</v>
      </c>
    </row>
    <row r="175" spans="1:12" ht="12.75" customHeight="1" x14ac:dyDescent="0.2">
      <c r="A175" s="23" t="s">
        <v>156</v>
      </c>
      <c r="B175" s="32" t="s">
        <v>155</v>
      </c>
      <c r="C175" s="33" t="s">
        <v>3</v>
      </c>
      <c r="D175" s="32" t="s">
        <v>2</v>
      </c>
      <c r="E175" s="34" t="s">
        <v>182</v>
      </c>
      <c r="F175" s="45">
        <v>610</v>
      </c>
      <c r="G175" s="69">
        <f>9768.3+20558.7</f>
        <v>30327</v>
      </c>
      <c r="H175" s="69">
        <f>9768.3+20558.7</f>
        <v>30327</v>
      </c>
      <c r="I175" s="69"/>
      <c r="J175" s="69"/>
      <c r="K175" s="69">
        <f t="shared" si="6"/>
        <v>30327</v>
      </c>
      <c r="L175" s="69">
        <f t="shared" si="7"/>
        <v>30327</v>
      </c>
    </row>
    <row r="176" spans="1:12" ht="45" customHeight="1" x14ac:dyDescent="0.2">
      <c r="A176" s="23" t="s">
        <v>201</v>
      </c>
      <c r="B176" s="32" t="s">
        <v>155</v>
      </c>
      <c r="C176" s="33" t="s">
        <v>3</v>
      </c>
      <c r="D176" s="32" t="s">
        <v>2</v>
      </c>
      <c r="E176" s="34" t="s">
        <v>200</v>
      </c>
      <c r="F176" s="45" t="s">
        <v>7</v>
      </c>
      <c r="G176" s="69">
        <f>G177</f>
        <v>59989</v>
      </c>
      <c r="H176" s="69">
        <f>H177</f>
        <v>59989</v>
      </c>
      <c r="I176" s="69"/>
      <c r="J176" s="69"/>
      <c r="K176" s="69">
        <f t="shared" si="6"/>
        <v>59989</v>
      </c>
      <c r="L176" s="69">
        <f t="shared" si="7"/>
        <v>59989</v>
      </c>
    </row>
    <row r="177" spans="1:12" ht="22.5" customHeight="1" x14ac:dyDescent="0.2">
      <c r="A177" s="23" t="s">
        <v>79</v>
      </c>
      <c r="B177" s="32" t="s">
        <v>155</v>
      </c>
      <c r="C177" s="33" t="s">
        <v>3</v>
      </c>
      <c r="D177" s="32" t="s">
        <v>2</v>
      </c>
      <c r="E177" s="34" t="s">
        <v>200</v>
      </c>
      <c r="F177" s="45">
        <v>600</v>
      </c>
      <c r="G177" s="69">
        <f>G178</f>
        <v>59989</v>
      </c>
      <c r="H177" s="69">
        <f>H178</f>
        <v>59989</v>
      </c>
      <c r="I177" s="69"/>
      <c r="J177" s="69"/>
      <c r="K177" s="69">
        <f t="shared" si="6"/>
        <v>59989</v>
      </c>
      <c r="L177" s="69">
        <f t="shared" si="7"/>
        <v>59989</v>
      </c>
    </row>
    <row r="178" spans="1:12" ht="12.75" customHeight="1" x14ac:dyDescent="0.2">
      <c r="A178" s="23" t="s">
        <v>156</v>
      </c>
      <c r="B178" s="32" t="s">
        <v>155</v>
      </c>
      <c r="C178" s="33" t="s">
        <v>3</v>
      </c>
      <c r="D178" s="32" t="s">
        <v>2</v>
      </c>
      <c r="E178" s="34" t="s">
        <v>200</v>
      </c>
      <c r="F178" s="45">
        <v>610</v>
      </c>
      <c r="G178" s="69">
        <v>59989</v>
      </c>
      <c r="H178" s="69">
        <v>59989</v>
      </c>
      <c r="I178" s="69"/>
      <c r="J178" s="69"/>
      <c r="K178" s="69">
        <f t="shared" si="6"/>
        <v>59989</v>
      </c>
      <c r="L178" s="69">
        <f t="shared" si="7"/>
        <v>59989</v>
      </c>
    </row>
    <row r="179" spans="1:12" ht="45" customHeight="1" x14ac:dyDescent="0.2">
      <c r="A179" s="23" t="s">
        <v>157</v>
      </c>
      <c r="B179" s="32" t="s">
        <v>155</v>
      </c>
      <c r="C179" s="33" t="s">
        <v>3</v>
      </c>
      <c r="D179" s="32" t="s">
        <v>2</v>
      </c>
      <c r="E179" s="34" t="s">
        <v>154</v>
      </c>
      <c r="F179" s="45" t="s">
        <v>7</v>
      </c>
      <c r="G179" s="69">
        <f>G180</f>
        <v>582.4</v>
      </c>
      <c r="H179" s="69">
        <f>H180</f>
        <v>582.4</v>
      </c>
      <c r="I179" s="69"/>
      <c r="J179" s="69"/>
      <c r="K179" s="69">
        <f t="shared" si="6"/>
        <v>582.4</v>
      </c>
      <c r="L179" s="69">
        <f t="shared" si="7"/>
        <v>582.4</v>
      </c>
    </row>
    <row r="180" spans="1:12" ht="22.5" customHeight="1" x14ac:dyDescent="0.2">
      <c r="A180" s="23" t="s">
        <v>79</v>
      </c>
      <c r="B180" s="32" t="s">
        <v>155</v>
      </c>
      <c r="C180" s="33" t="s">
        <v>3</v>
      </c>
      <c r="D180" s="32" t="s">
        <v>2</v>
      </c>
      <c r="E180" s="34" t="s">
        <v>154</v>
      </c>
      <c r="F180" s="45">
        <v>600</v>
      </c>
      <c r="G180" s="69">
        <f>G181</f>
        <v>582.4</v>
      </c>
      <c r="H180" s="69">
        <f>H181</f>
        <v>582.4</v>
      </c>
      <c r="I180" s="69"/>
      <c r="J180" s="69"/>
      <c r="K180" s="69">
        <f t="shared" si="6"/>
        <v>582.4</v>
      </c>
      <c r="L180" s="69">
        <f t="shared" si="7"/>
        <v>582.4</v>
      </c>
    </row>
    <row r="181" spans="1:12" ht="12.75" customHeight="1" x14ac:dyDescent="0.2">
      <c r="A181" s="23" t="s">
        <v>156</v>
      </c>
      <c r="B181" s="32" t="s">
        <v>155</v>
      </c>
      <c r="C181" s="33" t="s">
        <v>3</v>
      </c>
      <c r="D181" s="32" t="s">
        <v>2</v>
      </c>
      <c r="E181" s="34" t="s">
        <v>154</v>
      </c>
      <c r="F181" s="45">
        <v>610</v>
      </c>
      <c r="G181" s="69">
        <v>582.4</v>
      </c>
      <c r="H181" s="69">
        <v>582.4</v>
      </c>
      <c r="I181" s="69"/>
      <c r="J181" s="69"/>
      <c r="K181" s="69">
        <f t="shared" si="6"/>
        <v>582.4</v>
      </c>
      <c r="L181" s="69">
        <f t="shared" si="7"/>
        <v>582.4</v>
      </c>
    </row>
    <row r="182" spans="1:12" ht="22.5" customHeight="1" x14ac:dyDescent="0.2">
      <c r="A182" s="23" t="s">
        <v>179</v>
      </c>
      <c r="B182" s="32" t="s">
        <v>155</v>
      </c>
      <c r="C182" s="33" t="s">
        <v>3</v>
      </c>
      <c r="D182" s="32" t="s">
        <v>2</v>
      </c>
      <c r="E182" s="34" t="s">
        <v>178</v>
      </c>
      <c r="F182" s="45" t="s">
        <v>7</v>
      </c>
      <c r="G182" s="69">
        <f>G183</f>
        <v>120</v>
      </c>
      <c r="H182" s="69">
        <f>H183</f>
        <v>120</v>
      </c>
      <c r="I182" s="69"/>
      <c r="J182" s="69"/>
      <c r="K182" s="69">
        <f t="shared" si="6"/>
        <v>120</v>
      </c>
      <c r="L182" s="69">
        <f t="shared" si="7"/>
        <v>120</v>
      </c>
    </row>
    <row r="183" spans="1:12" ht="22.5" customHeight="1" x14ac:dyDescent="0.2">
      <c r="A183" s="23" t="s">
        <v>79</v>
      </c>
      <c r="B183" s="32" t="s">
        <v>155</v>
      </c>
      <c r="C183" s="33" t="s">
        <v>3</v>
      </c>
      <c r="D183" s="32" t="s">
        <v>2</v>
      </c>
      <c r="E183" s="34" t="s">
        <v>178</v>
      </c>
      <c r="F183" s="45">
        <v>600</v>
      </c>
      <c r="G183" s="69">
        <f>G184</f>
        <v>120</v>
      </c>
      <c r="H183" s="69">
        <f>H184</f>
        <v>120</v>
      </c>
      <c r="I183" s="69"/>
      <c r="J183" s="69"/>
      <c r="K183" s="69">
        <f t="shared" si="6"/>
        <v>120</v>
      </c>
      <c r="L183" s="69">
        <f t="shared" si="7"/>
        <v>120</v>
      </c>
    </row>
    <row r="184" spans="1:12" ht="12.75" customHeight="1" x14ac:dyDescent="0.2">
      <c r="A184" s="23" t="s">
        <v>156</v>
      </c>
      <c r="B184" s="32" t="s">
        <v>155</v>
      </c>
      <c r="C184" s="33" t="s">
        <v>3</v>
      </c>
      <c r="D184" s="32" t="s">
        <v>2</v>
      </c>
      <c r="E184" s="34" t="s">
        <v>178</v>
      </c>
      <c r="F184" s="45">
        <v>610</v>
      </c>
      <c r="G184" s="69">
        <v>120</v>
      </c>
      <c r="H184" s="69">
        <v>120</v>
      </c>
      <c r="I184" s="69"/>
      <c r="J184" s="69"/>
      <c r="K184" s="69">
        <f t="shared" si="6"/>
        <v>120</v>
      </c>
      <c r="L184" s="69">
        <f t="shared" si="7"/>
        <v>120</v>
      </c>
    </row>
    <row r="185" spans="1:12" ht="45" customHeight="1" x14ac:dyDescent="0.2">
      <c r="A185" s="23" t="s">
        <v>260</v>
      </c>
      <c r="B185" s="32" t="s">
        <v>155</v>
      </c>
      <c r="C185" s="33" t="s">
        <v>3</v>
      </c>
      <c r="D185" s="32" t="s">
        <v>2</v>
      </c>
      <c r="E185" s="34" t="s">
        <v>159</v>
      </c>
      <c r="F185" s="45" t="s">
        <v>7</v>
      </c>
      <c r="G185" s="69">
        <f>G186</f>
        <v>422.3</v>
      </c>
      <c r="H185" s="69">
        <f>H186</f>
        <v>422.3</v>
      </c>
      <c r="I185" s="69"/>
      <c r="J185" s="69"/>
      <c r="K185" s="69">
        <f t="shared" si="6"/>
        <v>422.3</v>
      </c>
      <c r="L185" s="69">
        <f t="shared" si="7"/>
        <v>422.3</v>
      </c>
    </row>
    <row r="186" spans="1:12" ht="22.5" customHeight="1" x14ac:dyDescent="0.2">
      <c r="A186" s="23" t="s">
        <v>79</v>
      </c>
      <c r="B186" s="32" t="s">
        <v>155</v>
      </c>
      <c r="C186" s="33" t="s">
        <v>3</v>
      </c>
      <c r="D186" s="32" t="s">
        <v>2</v>
      </c>
      <c r="E186" s="34" t="s">
        <v>159</v>
      </c>
      <c r="F186" s="45">
        <v>600</v>
      </c>
      <c r="G186" s="69">
        <f>G187</f>
        <v>422.3</v>
      </c>
      <c r="H186" s="69">
        <f>H187</f>
        <v>422.3</v>
      </c>
      <c r="I186" s="69"/>
      <c r="J186" s="69"/>
      <c r="K186" s="69">
        <f t="shared" si="6"/>
        <v>422.3</v>
      </c>
      <c r="L186" s="69">
        <f t="shared" si="7"/>
        <v>422.3</v>
      </c>
    </row>
    <row r="187" spans="1:12" ht="12.75" customHeight="1" x14ac:dyDescent="0.2">
      <c r="A187" s="23" t="s">
        <v>156</v>
      </c>
      <c r="B187" s="32" t="s">
        <v>155</v>
      </c>
      <c r="C187" s="33" t="s">
        <v>3</v>
      </c>
      <c r="D187" s="32" t="s">
        <v>2</v>
      </c>
      <c r="E187" s="34" t="s">
        <v>159</v>
      </c>
      <c r="F187" s="45">
        <v>610</v>
      </c>
      <c r="G187" s="69">
        <v>422.3</v>
      </c>
      <c r="H187" s="69">
        <v>422.3</v>
      </c>
      <c r="I187" s="69"/>
      <c r="J187" s="69"/>
      <c r="K187" s="69">
        <f t="shared" si="6"/>
        <v>422.3</v>
      </c>
      <c r="L187" s="69">
        <f t="shared" si="7"/>
        <v>422.3</v>
      </c>
    </row>
    <row r="188" spans="1:12" ht="22.5" x14ac:dyDescent="0.2">
      <c r="A188" s="44" t="s">
        <v>316</v>
      </c>
      <c r="B188" s="32" t="s">
        <v>155</v>
      </c>
      <c r="C188" s="33" t="s">
        <v>3</v>
      </c>
      <c r="D188" s="32" t="s">
        <v>2</v>
      </c>
      <c r="E188" s="34" t="s">
        <v>317</v>
      </c>
      <c r="F188" s="45" t="s">
        <v>7</v>
      </c>
      <c r="G188" s="69">
        <f>G189</f>
        <v>41</v>
      </c>
      <c r="H188" s="69">
        <f>H189</f>
        <v>41</v>
      </c>
      <c r="I188" s="69"/>
      <c r="J188" s="69"/>
      <c r="K188" s="69">
        <f t="shared" si="6"/>
        <v>41</v>
      </c>
      <c r="L188" s="69">
        <f t="shared" si="7"/>
        <v>41</v>
      </c>
    </row>
    <row r="189" spans="1:12" ht="22.5" customHeight="1" x14ac:dyDescent="0.2">
      <c r="A189" s="23" t="s">
        <v>79</v>
      </c>
      <c r="B189" s="32" t="s">
        <v>155</v>
      </c>
      <c r="C189" s="33" t="s">
        <v>3</v>
      </c>
      <c r="D189" s="32" t="s">
        <v>2</v>
      </c>
      <c r="E189" s="34" t="s">
        <v>317</v>
      </c>
      <c r="F189" s="45">
        <v>600</v>
      </c>
      <c r="G189" s="69">
        <f>G190</f>
        <v>41</v>
      </c>
      <c r="H189" s="69">
        <f>H190</f>
        <v>41</v>
      </c>
      <c r="I189" s="69"/>
      <c r="J189" s="69"/>
      <c r="K189" s="69">
        <f t="shared" si="6"/>
        <v>41</v>
      </c>
      <c r="L189" s="69">
        <f t="shared" si="7"/>
        <v>41</v>
      </c>
    </row>
    <row r="190" spans="1:12" ht="12.75" customHeight="1" x14ac:dyDescent="0.2">
      <c r="A190" s="23" t="s">
        <v>156</v>
      </c>
      <c r="B190" s="32" t="s">
        <v>155</v>
      </c>
      <c r="C190" s="33" t="s">
        <v>3</v>
      </c>
      <c r="D190" s="32" t="s">
        <v>2</v>
      </c>
      <c r="E190" s="34" t="s">
        <v>317</v>
      </c>
      <c r="F190" s="45">
        <v>610</v>
      </c>
      <c r="G190" s="69">
        <v>41</v>
      </c>
      <c r="H190" s="69">
        <v>41</v>
      </c>
      <c r="I190" s="69"/>
      <c r="J190" s="69"/>
      <c r="K190" s="69">
        <f t="shared" si="6"/>
        <v>41</v>
      </c>
      <c r="L190" s="69">
        <f t="shared" si="7"/>
        <v>41</v>
      </c>
    </row>
    <row r="191" spans="1:12" ht="56.25" customHeight="1" x14ac:dyDescent="0.2">
      <c r="A191" s="36" t="s">
        <v>320</v>
      </c>
      <c r="B191" s="65" t="s">
        <v>206</v>
      </c>
      <c r="C191" s="66" t="s">
        <v>3</v>
      </c>
      <c r="D191" s="65" t="s">
        <v>2</v>
      </c>
      <c r="E191" s="67" t="s">
        <v>9</v>
      </c>
      <c r="F191" s="68" t="s">
        <v>7</v>
      </c>
      <c r="G191" s="22">
        <f>G192+G195+G200+G203+G206+G209+G212+G215+G218+G221+G224+G227+G230+G233</f>
        <v>108987.7</v>
      </c>
      <c r="H191" s="22">
        <f>H192+H195+H200+H203+H206+H209+H212+H215+H218+H221+H224+H227+H230+H233</f>
        <v>108482.40000000001</v>
      </c>
      <c r="I191" s="22"/>
      <c r="J191" s="22"/>
      <c r="K191" s="22">
        <f t="shared" si="6"/>
        <v>108987.7</v>
      </c>
      <c r="L191" s="22">
        <f t="shared" si="7"/>
        <v>108482.40000000001</v>
      </c>
    </row>
    <row r="192" spans="1:12" ht="78.75" customHeight="1" x14ac:dyDescent="0.2">
      <c r="A192" s="23" t="s">
        <v>219</v>
      </c>
      <c r="B192" s="32" t="s">
        <v>206</v>
      </c>
      <c r="C192" s="33" t="s">
        <v>3</v>
      </c>
      <c r="D192" s="32" t="s">
        <v>2</v>
      </c>
      <c r="E192" s="34" t="s">
        <v>218</v>
      </c>
      <c r="F192" s="45" t="s">
        <v>7</v>
      </c>
      <c r="G192" s="69">
        <f>G193</f>
        <v>80.099999999999994</v>
      </c>
      <c r="H192" s="69">
        <f>H193</f>
        <v>74.8</v>
      </c>
      <c r="I192" s="69"/>
      <c r="J192" s="69"/>
      <c r="K192" s="69">
        <f t="shared" si="6"/>
        <v>80.099999999999994</v>
      </c>
      <c r="L192" s="69">
        <f t="shared" si="7"/>
        <v>74.8</v>
      </c>
    </row>
    <row r="193" spans="1:12" ht="22.5" customHeight="1" x14ac:dyDescent="0.2">
      <c r="A193" s="23" t="s">
        <v>79</v>
      </c>
      <c r="B193" s="32" t="s">
        <v>206</v>
      </c>
      <c r="C193" s="33" t="s">
        <v>3</v>
      </c>
      <c r="D193" s="32" t="s">
        <v>2</v>
      </c>
      <c r="E193" s="34" t="s">
        <v>218</v>
      </c>
      <c r="F193" s="45">
        <v>600</v>
      </c>
      <c r="G193" s="69">
        <f>G194</f>
        <v>80.099999999999994</v>
      </c>
      <c r="H193" s="69">
        <f>H194</f>
        <v>74.8</v>
      </c>
      <c r="I193" s="69"/>
      <c r="J193" s="69"/>
      <c r="K193" s="69">
        <f t="shared" si="6"/>
        <v>80.099999999999994</v>
      </c>
      <c r="L193" s="69">
        <f t="shared" si="7"/>
        <v>74.8</v>
      </c>
    </row>
    <row r="194" spans="1:12" ht="12.75" customHeight="1" x14ac:dyDescent="0.2">
      <c r="A194" s="23" t="s">
        <v>156</v>
      </c>
      <c r="B194" s="32" t="s">
        <v>206</v>
      </c>
      <c r="C194" s="33" t="s">
        <v>3</v>
      </c>
      <c r="D194" s="32" t="s">
        <v>2</v>
      </c>
      <c r="E194" s="34" t="s">
        <v>218</v>
      </c>
      <c r="F194" s="45">
        <v>610</v>
      </c>
      <c r="G194" s="69">
        <v>80.099999999999994</v>
      </c>
      <c r="H194" s="69">
        <v>74.8</v>
      </c>
      <c r="I194" s="69"/>
      <c r="J194" s="69"/>
      <c r="K194" s="69">
        <f t="shared" si="6"/>
        <v>80.099999999999994</v>
      </c>
      <c r="L194" s="69">
        <f t="shared" si="7"/>
        <v>74.8</v>
      </c>
    </row>
    <row r="195" spans="1:12" ht="22.5" customHeight="1" x14ac:dyDescent="0.2">
      <c r="A195" s="23" t="s">
        <v>15</v>
      </c>
      <c r="B195" s="32" t="s">
        <v>206</v>
      </c>
      <c r="C195" s="33" t="s">
        <v>3</v>
      </c>
      <c r="D195" s="32" t="s">
        <v>2</v>
      </c>
      <c r="E195" s="34" t="s">
        <v>11</v>
      </c>
      <c r="F195" s="45" t="s">
        <v>7</v>
      </c>
      <c r="G195" s="69">
        <f>G196+G198</f>
        <v>1910.3999999999999</v>
      </c>
      <c r="H195" s="69">
        <f>H196+H198</f>
        <v>1910.3999999999999</v>
      </c>
      <c r="I195" s="69"/>
      <c r="J195" s="69"/>
      <c r="K195" s="69">
        <f t="shared" si="6"/>
        <v>1910.3999999999999</v>
      </c>
      <c r="L195" s="69">
        <f t="shared" si="7"/>
        <v>1910.3999999999999</v>
      </c>
    </row>
    <row r="196" spans="1:12" ht="56.25" customHeight="1" x14ac:dyDescent="0.2">
      <c r="A196" s="23" t="s">
        <v>6</v>
      </c>
      <c r="B196" s="32" t="s">
        <v>206</v>
      </c>
      <c r="C196" s="33" t="s">
        <v>3</v>
      </c>
      <c r="D196" s="32" t="s">
        <v>2</v>
      </c>
      <c r="E196" s="34" t="s">
        <v>11</v>
      </c>
      <c r="F196" s="45">
        <v>100</v>
      </c>
      <c r="G196" s="69">
        <f>G197</f>
        <v>1862.6999999999998</v>
      </c>
      <c r="H196" s="69">
        <f>H197</f>
        <v>1862.6999999999998</v>
      </c>
      <c r="I196" s="69"/>
      <c r="J196" s="69"/>
      <c r="K196" s="69">
        <f t="shared" si="6"/>
        <v>1862.6999999999998</v>
      </c>
      <c r="L196" s="69">
        <f t="shared" si="7"/>
        <v>1862.6999999999998</v>
      </c>
    </row>
    <row r="197" spans="1:12" ht="22.5" customHeight="1" x14ac:dyDescent="0.2">
      <c r="A197" s="23" t="s">
        <v>5</v>
      </c>
      <c r="B197" s="32" t="s">
        <v>206</v>
      </c>
      <c r="C197" s="33" t="s">
        <v>3</v>
      </c>
      <c r="D197" s="32" t="s">
        <v>2</v>
      </c>
      <c r="E197" s="34" t="s">
        <v>11</v>
      </c>
      <c r="F197" s="45">
        <v>120</v>
      </c>
      <c r="G197" s="69">
        <f>1347.3+108.5+406.9</f>
        <v>1862.6999999999998</v>
      </c>
      <c r="H197" s="69">
        <f>1347.3+108.5+406.9</f>
        <v>1862.6999999999998</v>
      </c>
      <c r="I197" s="69"/>
      <c r="J197" s="69"/>
      <c r="K197" s="69">
        <f t="shared" si="6"/>
        <v>1862.6999999999998</v>
      </c>
      <c r="L197" s="69">
        <f t="shared" si="7"/>
        <v>1862.6999999999998</v>
      </c>
    </row>
    <row r="198" spans="1:12" ht="22.5" customHeight="1" x14ac:dyDescent="0.2">
      <c r="A198" s="23" t="s">
        <v>14</v>
      </c>
      <c r="B198" s="32" t="s">
        <v>206</v>
      </c>
      <c r="C198" s="33" t="s">
        <v>3</v>
      </c>
      <c r="D198" s="32" t="s">
        <v>2</v>
      </c>
      <c r="E198" s="34" t="s">
        <v>11</v>
      </c>
      <c r="F198" s="45">
        <v>200</v>
      </c>
      <c r="G198" s="69">
        <f>G199</f>
        <v>47.7</v>
      </c>
      <c r="H198" s="69">
        <f>H199</f>
        <v>47.7</v>
      </c>
      <c r="I198" s="69"/>
      <c r="J198" s="69"/>
      <c r="K198" s="69">
        <f t="shared" si="6"/>
        <v>47.7</v>
      </c>
      <c r="L198" s="69">
        <f t="shared" si="7"/>
        <v>47.7</v>
      </c>
    </row>
    <row r="199" spans="1:12" ht="22.5" customHeight="1" x14ac:dyDescent="0.2">
      <c r="A199" s="23" t="s">
        <v>13</v>
      </c>
      <c r="B199" s="32" t="s">
        <v>206</v>
      </c>
      <c r="C199" s="33" t="s">
        <v>3</v>
      </c>
      <c r="D199" s="32" t="s">
        <v>2</v>
      </c>
      <c r="E199" s="34" t="s">
        <v>11</v>
      </c>
      <c r="F199" s="45">
        <v>240</v>
      </c>
      <c r="G199" s="69">
        <v>47.7</v>
      </c>
      <c r="H199" s="69">
        <v>47.7</v>
      </c>
      <c r="I199" s="69"/>
      <c r="J199" s="69"/>
      <c r="K199" s="69">
        <f t="shared" si="6"/>
        <v>47.7</v>
      </c>
      <c r="L199" s="69">
        <f t="shared" si="7"/>
        <v>47.7</v>
      </c>
    </row>
    <row r="200" spans="1:12" ht="22.5" customHeight="1" x14ac:dyDescent="0.2">
      <c r="A200" s="23" t="s">
        <v>187</v>
      </c>
      <c r="B200" s="32" t="s">
        <v>206</v>
      </c>
      <c r="C200" s="33" t="s">
        <v>3</v>
      </c>
      <c r="D200" s="32" t="s">
        <v>2</v>
      </c>
      <c r="E200" s="34" t="s">
        <v>186</v>
      </c>
      <c r="F200" s="45" t="s">
        <v>7</v>
      </c>
      <c r="G200" s="69">
        <f>G201</f>
        <v>2493</v>
      </c>
      <c r="H200" s="69">
        <f>H201</f>
        <v>2493</v>
      </c>
      <c r="I200" s="69"/>
      <c r="J200" s="69"/>
      <c r="K200" s="69">
        <f t="shared" si="6"/>
        <v>2493</v>
      </c>
      <c r="L200" s="69">
        <f t="shared" si="7"/>
        <v>2493</v>
      </c>
    </row>
    <row r="201" spans="1:12" ht="22.5" customHeight="1" x14ac:dyDescent="0.2">
      <c r="A201" s="23" t="s">
        <v>79</v>
      </c>
      <c r="B201" s="32" t="s">
        <v>206</v>
      </c>
      <c r="C201" s="33" t="s">
        <v>3</v>
      </c>
      <c r="D201" s="32" t="s">
        <v>2</v>
      </c>
      <c r="E201" s="34" t="s">
        <v>186</v>
      </c>
      <c r="F201" s="45">
        <v>600</v>
      </c>
      <c r="G201" s="69">
        <f>G202</f>
        <v>2493</v>
      </c>
      <c r="H201" s="69">
        <f>H202</f>
        <v>2493</v>
      </c>
      <c r="I201" s="69"/>
      <c r="J201" s="69"/>
      <c r="K201" s="69">
        <f t="shared" si="6"/>
        <v>2493</v>
      </c>
      <c r="L201" s="69">
        <f t="shared" si="7"/>
        <v>2493</v>
      </c>
    </row>
    <row r="202" spans="1:12" ht="12.75" customHeight="1" x14ac:dyDescent="0.2">
      <c r="A202" s="23" t="s">
        <v>156</v>
      </c>
      <c r="B202" s="32" t="s">
        <v>206</v>
      </c>
      <c r="C202" s="33" t="s">
        <v>3</v>
      </c>
      <c r="D202" s="32" t="s">
        <v>2</v>
      </c>
      <c r="E202" s="34" t="s">
        <v>186</v>
      </c>
      <c r="F202" s="45">
        <v>610</v>
      </c>
      <c r="G202" s="69">
        <v>2493</v>
      </c>
      <c r="H202" s="69">
        <v>2493</v>
      </c>
      <c r="I202" s="69"/>
      <c r="J202" s="69"/>
      <c r="K202" s="69">
        <f t="shared" si="6"/>
        <v>2493</v>
      </c>
      <c r="L202" s="69">
        <f t="shared" si="7"/>
        <v>2493</v>
      </c>
    </row>
    <row r="203" spans="1:12" ht="12.75" customHeight="1" x14ac:dyDescent="0.2">
      <c r="A203" s="23" t="s">
        <v>217</v>
      </c>
      <c r="B203" s="32" t="s">
        <v>206</v>
      </c>
      <c r="C203" s="33" t="s">
        <v>3</v>
      </c>
      <c r="D203" s="32" t="s">
        <v>2</v>
      </c>
      <c r="E203" s="34" t="s">
        <v>216</v>
      </c>
      <c r="F203" s="45" t="s">
        <v>7</v>
      </c>
      <c r="G203" s="69">
        <f>G204</f>
        <v>454</v>
      </c>
      <c r="H203" s="69">
        <f>H204</f>
        <v>454</v>
      </c>
      <c r="I203" s="69"/>
      <c r="J203" s="69"/>
      <c r="K203" s="69">
        <f t="shared" si="6"/>
        <v>454</v>
      </c>
      <c r="L203" s="69">
        <f t="shared" si="7"/>
        <v>454</v>
      </c>
    </row>
    <row r="204" spans="1:12" ht="22.5" customHeight="1" x14ac:dyDescent="0.2">
      <c r="A204" s="23" t="s">
        <v>79</v>
      </c>
      <c r="B204" s="32" t="s">
        <v>206</v>
      </c>
      <c r="C204" s="33" t="s">
        <v>3</v>
      </c>
      <c r="D204" s="32" t="s">
        <v>2</v>
      </c>
      <c r="E204" s="34" t="s">
        <v>216</v>
      </c>
      <c r="F204" s="45">
        <v>600</v>
      </c>
      <c r="G204" s="69">
        <f>G205</f>
        <v>454</v>
      </c>
      <c r="H204" s="69">
        <f>H205</f>
        <v>454</v>
      </c>
      <c r="I204" s="69"/>
      <c r="J204" s="69"/>
      <c r="K204" s="69">
        <f t="shared" si="6"/>
        <v>454</v>
      </c>
      <c r="L204" s="69">
        <f t="shared" si="7"/>
        <v>454</v>
      </c>
    </row>
    <row r="205" spans="1:12" ht="12.75" customHeight="1" x14ac:dyDescent="0.2">
      <c r="A205" s="23" t="s">
        <v>156</v>
      </c>
      <c r="B205" s="32" t="s">
        <v>206</v>
      </c>
      <c r="C205" s="33" t="s">
        <v>3</v>
      </c>
      <c r="D205" s="32" t="s">
        <v>2</v>
      </c>
      <c r="E205" s="34" t="s">
        <v>216</v>
      </c>
      <c r="F205" s="45">
        <v>610</v>
      </c>
      <c r="G205" s="69">
        <v>454</v>
      </c>
      <c r="H205" s="69">
        <v>454</v>
      </c>
      <c r="I205" s="69"/>
      <c r="J205" s="69"/>
      <c r="K205" s="69">
        <f t="shared" si="6"/>
        <v>454</v>
      </c>
      <c r="L205" s="69">
        <f t="shared" si="7"/>
        <v>454</v>
      </c>
    </row>
    <row r="206" spans="1:12" ht="22.5" x14ac:dyDescent="0.2">
      <c r="A206" s="23" t="s">
        <v>196</v>
      </c>
      <c r="B206" s="32" t="s">
        <v>206</v>
      </c>
      <c r="C206" s="33" t="s">
        <v>3</v>
      </c>
      <c r="D206" s="32" t="s">
        <v>2</v>
      </c>
      <c r="E206" s="34" t="s">
        <v>195</v>
      </c>
      <c r="F206" s="45" t="s">
        <v>7</v>
      </c>
      <c r="G206" s="69">
        <f>G207</f>
        <v>500</v>
      </c>
      <c r="H206" s="69">
        <f>H207</f>
        <v>0</v>
      </c>
      <c r="I206" s="69"/>
      <c r="J206" s="69"/>
      <c r="K206" s="69">
        <f t="shared" si="6"/>
        <v>500</v>
      </c>
      <c r="L206" s="69">
        <f t="shared" si="7"/>
        <v>0</v>
      </c>
    </row>
    <row r="207" spans="1:12" ht="22.5" customHeight="1" x14ac:dyDescent="0.2">
      <c r="A207" s="23" t="s">
        <v>79</v>
      </c>
      <c r="B207" s="32" t="s">
        <v>206</v>
      </c>
      <c r="C207" s="33" t="s">
        <v>3</v>
      </c>
      <c r="D207" s="32" t="s">
        <v>2</v>
      </c>
      <c r="E207" s="34" t="s">
        <v>195</v>
      </c>
      <c r="F207" s="45">
        <v>600</v>
      </c>
      <c r="G207" s="69">
        <f>G208</f>
        <v>500</v>
      </c>
      <c r="H207" s="69">
        <f>H208</f>
        <v>0</v>
      </c>
      <c r="I207" s="69"/>
      <c r="J207" s="69"/>
      <c r="K207" s="69">
        <f t="shared" si="6"/>
        <v>500</v>
      </c>
      <c r="L207" s="69">
        <f t="shared" si="7"/>
        <v>0</v>
      </c>
    </row>
    <row r="208" spans="1:12" ht="12.75" customHeight="1" x14ac:dyDescent="0.2">
      <c r="A208" s="23" t="s">
        <v>156</v>
      </c>
      <c r="B208" s="32" t="s">
        <v>206</v>
      </c>
      <c r="C208" s="33" t="s">
        <v>3</v>
      </c>
      <c r="D208" s="32" t="s">
        <v>2</v>
      </c>
      <c r="E208" s="34" t="s">
        <v>195</v>
      </c>
      <c r="F208" s="45">
        <v>610</v>
      </c>
      <c r="G208" s="69">
        <v>500</v>
      </c>
      <c r="H208" s="69">
        <v>0</v>
      </c>
      <c r="I208" s="69"/>
      <c r="J208" s="69"/>
      <c r="K208" s="69">
        <f t="shared" si="6"/>
        <v>500</v>
      </c>
      <c r="L208" s="69">
        <f t="shared" si="7"/>
        <v>0</v>
      </c>
    </row>
    <row r="209" spans="1:12" ht="45" customHeight="1" x14ac:dyDescent="0.2">
      <c r="A209" s="23" t="s">
        <v>215</v>
      </c>
      <c r="B209" s="32" t="s">
        <v>206</v>
      </c>
      <c r="C209" s="33" t="s">
        <v>3</v>
      </c>
      <c r="D209" s="32" t="s">
        <v>2</v>
      </c>
      <c r="E209" s="34" t="s">
        <v>214</v>
      </c>
      <c r="F209" s="45" t="s">
        <v>7</v>
      </c>
      <c r="G209" s="69">
        <f>G210</f>
        <v>72936.7</v>
      </c>
      <c r="H209" s="69">
        <f>H210</f>
        <v>72936.7</v>
      </c>
      <c r="I209" s="69"/>
      <c r="J209" s="69"/>
      <c r="K209" s="69">
        <f t="shared" si="6"/>
        <v>72936.7</v>
      </c>
      <c r="L209" s="69">
        <f t="shared" si="7"/>
        <v>72936.7</v>
      </c>
    </row>
    <row r="210" spans="1:12" ht="22.5" customHeight="1" x14ac:dyDescent="0.2">
      <c r="A210" s="23" t="s">
        <v>79</v>
      </c>
      <c r="B210" s="32" t="s">
        <v>206</v>
      </c>
      <c r="C210" s="33" t="s">
        <v>3</v>
      </c>
      <c r="D210" s="32" t="s">
        <v>2</v>
      </c>
      <c r="E210" s="34" t="s">
        <v>214</v>
      </c>
      <c r="F210" s="45">
        <v>600</v>
      </c>
      <c r="G210" s="69">
        <f>G211</f>
        <v>72936.7</v>
      </c>
      <c r="H210" s="69">
        <f>H211</f>
        <v>72936.7</v>
      </c>
      <c r="I210" s="69"/>
      <c r="J210" s="69"/>
      <c r="K210" s="69">
        <f t="shared" si="6"/>
        <v>72936.7</v>
      </c>
      <c r="L210" s="69">
        <f t="shared" si="7"/>
        <v>72936.7</v>
      </c>
    </row>
    <row r="211" spans="1:12" ht="12.75" customHeight="1" x14ac:dyDescent="0.2">
      <c r="A211" s="23" t="s">
        <v>156</v>
      </c>
      <c r="B211" s="32" t="s">
        <v>206</v>
      </c>
      <c r="C211" s="33" t="s">
        <v>3</v>
      </c>
      <c r="D211" s="32" t="s">
        <v>2</v>
      </c>
      <c r="E211" s="34" t="s">
        <v>214</v>
      </c>
      <c r="F211" s="45">
        <v>610</v>
      </c>
      <c r="G211" s="69">
        <v>72936.7</v>
      </c>
      <c r="H211" s="69">
        <v>72936.7</v>
      </c>
      <c r="I211" s="69"/>
      <c r="J211" s="69"/>
      <c r="K211" s="69">
        <f t="shared" si="6"/>
        <v>72936.7</v>
      </c>
      <c r="L211" s="69">
        <f t="shared" si="7"/>
        <v>72936.7</v>
      </c>
    </row>
    <row r="212" spans="1:12" ht="45" customHeight="1" x14ac:dyDescent="0.2">
      <c r="A212" s="23" t="s">
        <v>213</v>
      </c>
      <c r="B212" s="32" t="s">
        <v>206</v>
      </c>
      <c r="C212" s="33" t="s">
        <v>3</v>
      </c>
      <c r="D212" s="32" t="s">
        <v>2</v>
      </c>
      <c r="E212" s="34" t="s">
        <v>212</v>
      </c>
      <c r="F212" s="45" t="s">
        <v>7</v>
      </c>
      <c r="G212" s="69">
        <f>G213</f>
        <v>6298.1</v>
      </c>
      <c r="H212" s="69">
        <f>H213</f>
        <v>6298.1</v>
      </c>
      <c r="I212" s="69"/>
      <c r="J212" s="69"/>
      <c r="K212" s="69">
        <f t="shared" ref="K212:K275" si="8">G212+I212</f>
        <v>6298.1</v>
      </c>
      <c r="L212" s="69">
        <f t="shared" ref="L212:L275" si="9">H212+J212</f>
        <v>6298.1</v>
      </c>
    </row>
    <row r="213" spans="1:12" ht="22.5" customHeight="1" x14ac:dyDescent="0.2">
      <c r="A213" s="23" t="s">
        <v>79</v>
      </c>
      <c r="B213" s="32" t="s">
        <v>206</v>
      </c>
      <c r="C213" s="33" t="s">
        <v>3</v>
      </c>
      <c r="D213" s="32" t="s">
        <v>2</v>
      </c>
      <c r="E213" s="34" t="s">
        <v>212</v>
      </c>
      <c r="F213" s="45">
        <v>600</v>
      </c>
      <c r="G213" s="69">
        <f>G214</f>
        <v>6298.1</v>
      </c>
      <c r="H213" s="69">
        <f>H214</f>
        <v>6298.1</v>
      </c>
      <c r="I213" s="69"/>
      <c r="J213" s="69"/>
      <c r="K213" s="69">
        <f t="shared" si="8"/>
        <v>6298.1</v>
      </c>
      <c r="L213" s="69">
        <f t="shared" si="9"/>
        <v>6298.1</v>
      </c>
    </row>
    <row r="214" spans="1:12" ht="12.75" customHeight="1" x14ac:dyDescent="0.2">
      <c r="A214" s="23" t="s">
        <v>156</v>
      </c>
      <c r="B214" s="32" t="s">
        <v>206</v>
      </c>
      <c r="C214" s="33" t="s">
        <v>3</v>
      </c>
      <c r="D214" s="32" t="s">
        <v>2</v>
      </c>
      <c r="E214" s="34" t="s">
        <v>212</v>
      </c>
      <c r="F214" s="45">
        <v>610</v>
      </c>
      <c r="G214" s="69">
        <v>6298.1</v>
      </c>
      <c r="H214" s="69">
        <v>6298.1</v>
      </c>
      <c r="I214" s="69"/>
      <c r="J214" s="69"/>
      <c r="K214" s="69">
        <f t="shared" si="8"/>
        <v>6298.1</v>
      </c>
      <c r="L214" s="69">
        <f t="shared" si="9"/>
        <v>6298.1</v>
      </c>
    </row>
    <row r="215" spans="1:12" ht="45" customHeight="1" x14ac:dyDescent="0.2">
      <c r="A215" s="23" t="s">
        <v>211</v>
      </c>
      <c r="B215" s="32" t="s">
        <v>206</v>
      </c>
      <c r="C215" s="33" t="s">
        <v>3</v>
      </c>
      <c r="D215" s="32" t="s">
        <v>2</v>
      </c>
      <c r="E215" s="34" t="s">
        <v>210</v>
      </c>
      <c r="F215" s="45" t="s">
        <v>7</v>
      </c>
      <c r="G215" s="69">
        <f>G216</f>
        <v>21959.599999999999</v>
      </c>
      <c r="H215" s="69">
        <f>H216</f>
        <v>21959.599999999999</v>
      </c>
      <c r="I215" s="69"/>
      <c r="J215" s="69"/>
      <c r="K215" s="69">
        <f t="shared" si="8"/>
        <v>21959.599999999999</v>
      </c>
      <c r="L215" s="69">
        <f t="shared" si="9"/>
        <v>21959.599999999999</v>
      </c>
    </row>
    <row r="216" spans="1:12" ht="22.5" customHeight="1" x14ac:dyDescent="0.2">
      <c r="A216" s="23" t="s">
        <v>79</v>
      </c>
      <c r="B216" s="32" t="s">
        <v>206</v>
      </c>
      <c r="C216" s="33" t="s">
        <v>3</v>
      </c>
      <c r="D216" s="32" t="s">
        <v>2</v>
      </c>
      <c r="E216" s="34" t="s">
        <v>210</v>
      </c>
      <c r="F216" s="45">
        <v>600</v>
      </c>
      <c r="G216" s="69">
        <f>G217</f>
        <v>21959.599999999999</v>
      </c>
      <c r="H216" s="69">
        <f>H217</f>
        <v>21959.599999999999</v>
      </c>
      <c r="I216" s="69"/>
      <c r="J216" s="69"/>
      <c r="K216" s="69">
        <f t="shared" si="8"/>
        <v>21959.599999999999</v>
      </c>
      <c r="L216" s="69">
        <f t="shared" si="9"/>
        <v>21959.599999999999</v>
      </c>
    </row>
    <row r="217" spans="1:12" ht="12.75" customHeight="1" x14ac:dyDescent="0.2">
      <c r="A217" s="23" t="s">
        <v>156</v>
      </c>
      <c r="B217" s="32" t="s">
        <v>206</v>
      </c>
      <c r="C217" s="33" t="s">
        <v>3</v>
      </c>
      <c r="D217" s="32" t="s">
        <v>2</v>
      </c>
      <c r="E217" s="34" t="s">
        <v>210</v>
      </c>
      <c r="F217" s="45">
        <v>610</v>
      </c>
      <c r="G217" s="69">
        <v>21959.599999999999</v>
      </c>
      <c r="H217" s="69">
        <v>21959.599999999999</v>
      </c>
      <c r="I217" s="69"/>
      <c r="J217" s="69"/>
      <c r="K217" s="69">
        <f t="shared" si="8"/>
        <v>21959.599999999999</v>
      </c>
      <c r="L217" s="69">
        <f t="shared" si="9"/>
        <v>21959.599999999999</v>
      </c>
    </row>
    <row r="218" spans="1:12" ht="45" customHeight="1" x14ac:dyDescent="0.2">
      <c r="A218" s="23" t="s">
        <v>223</v>
      </c>
      <c r="B218" s="32" t="s">
        <v>206</v>
      </c>
      <c r="C218" s="33" t="s">
        <v>3</v>
      </c>
      <c r="D218" s="32" t="s">
        <v>2</v>
      </c>
      <c r="E218" s="34" t="s">
        <v>222</v>
      </c>
      <c r="F218" s="45" t="s">
        <v>7</v>
      </c>
      <c r="G218" s="69">
        <f>G219</f>
        <v>858.8</v>
      </c>
      <c r="H218" s="69">
        <f>H219</f>
        <v>858.8</v>
      </c>
      <c r="I218" s="69"/>
      <c r="J218" s="69"/>
      <c r="K218" s="69">
        <f t="shared" si="8"/>
        <v>858.8</v>
      </c>
      <c r="L218" s="69">
        <f t="shared" si="9"/>
        <v>858.8</v>
      </c>
    </row>
    <row r="219" spans="1:12" ht="22.5" customHeight="1" x14ac:dyDescent="0.2">
      <c r="A219" s="23" t="s">
        <v>79</v>
      </c>
      <c r="B219" s="32" t="s">
        <v>206</v>
      </c>
      <c r="C219" s="33" t="s">
        <v>3</v>
      </c>
      <c r="D219" s="32" t="s">
        <v>2</v>
      </c>
      <c r="E219" s="34" t="s">
        <v>222</v>
      </c>
      <c r="F219" s="45">
        <v>600</v>
      </c>
      <c r="G219" s="69">
        <f>G220</f>
        <v>858.8</v>
      </c>
      <c r="H219" s="69">
        <f>H220</f>
        <v>858.8</v>
      </c>
      <c r="I219" s="69"/>
      <c r="J219" s="69"/>
      <c r="K219" s="69">
        <f t="shared" si="8"/>
        <v>858.8</v>
      </c>
      <c r="L219" s="69">
        <f t="shared" si="9"/>
        <v>858.8</v>
      </c>
    </row>
    <row r="220" spans="1:12" ht="12.75" customHeight="1" x14ac:dyDescent="0.2">
      <c r="A220" s="23" t="s">
        <v>156</v>
      </c>
      <c r="B220" s="32" t="s">
        <v>206</v>
      </c>
      <c r="C220" s="33" t="s">
        <v>3</v>
      </c>
      <c r="D220" s="32" t="s">
        <v>2</v>
      </c>
      <c r="E220" s="34" t="s">
        <v>222</v>
      </c>
      <c r="F220" s="45">
        <v>610</v>
      </c>
      <c r="G220" s="69">
        <v>858.8</v>
      </c>
      <c r="H220" s="69">
        <v>858.8</v>
      </c>
      <c r="I220" s="69"/>
      <c r="J220" s="69"/>
      <c r="K220" s="69">
        <f t="shared" si="8"/>
        <v>858.8</v>
      </c>
      <c r="L220" s="69">
        <f t="shared" si="9"/>
        <v>858.8</v>
      </c>
    </row>
    <row r="221" spans="1:12" ht="33.75" customHeight="1" x14ac:dyDescent="0.2">
      <c r="A221" s="23" t="s">
        <v>311</v>
      </c>
      <c r="B221" s="32" t="s">
        <v>206</v>
      </c>
      <c r="C221" s="33" t="s">
        <v>3</v>
      </c>
      <c r="D221" s="32" t="s">
        <v>2</v>
      </c>
      <c r="E221" s="34" t="s">
        <v>276</v>
      </c>
      <c r="F221" s="45" t="s">
        <v>7</v>
      </c>
      <c r="G221" s="70">
        <f>G222</f>
        <v>300</v>
      </c>
      <c r="H221" s="69">
        <f>H222</f>
        <v>300</v>
      </c>
      <c r="I221" s="70"/>
      <c r="J221" s="69"/>
      <c r="K221" s="70">
        <f t="shared" si="8"/>
        <v>300</v>
      </c>
      <c r="L221" s="69">
        <f t="shared" si="9"/>
        <v>300</v>
      </c>
    </row>
    <row r="222" spans="1:12" ht="22.5" customHeight="1" x14ac:dyDescent="0.2">
      <c r="A222" s="23" t="s">
        <v>79</v>
      </c>
      <c r="B222" s="32" t="s">
        <v>206</v>
      </c>
      <c r="C222" s="33" t="s">
        <v>3</v>
      </c>
      <c r="D222" s="32" t="s">
        <v>2</v>
      </c>
      <c r="E222" s="34" t="s">
        <v>276</v>
      </c>
      <c r="F222" s="45">
        <v>600</v>
      </c>
      <c r="G222" s="70">
        <f>G223</f>
        <v>300</v>
      </c>
      <c r="H222" s="69">
        <f>H223</f>
        <v>300</v>
      </c>
      <c r="I222" s="70"/>
      <c r="J222" s="69"/>
      <c r="K222" s="70">
        <f t="shared" si="8"/>
        <v>300</v>
      </c>
      <c r="L222" s="69">
        <f t="shared" si="9"/>
        <v>300</v>
      </c>
    </row>
    <row r="223" spans="1:12" ht="12.75" customHeight="1" x14ac:dyDescent="0.2">
      <c r="A223" s="23" t="s">
        <v>156</v>
      </c>
      <c r="B223" s="32" t="s">
        <v>206</v>
      </c>
      <c r="C223" s="33" t="s">
        <v>3</v>
      </c>
      <c r="D223" s="32" t="s">
        <v>2</v>
      </c>
      <c r="E223" s="34" t="s">
        <v>276</v>
      </c>
      <c r="F223" s="45">
        <v>610</v>
      </c>
      <c r="G223" s="70">
        <v>300</v>
      </c>
      <c r="H223" s="69">
        <v>300</v>
      </c>
      <c r="I223" s="70"/>
      <c r="J223" s="69"/>
      <c r="K223" s="70">
        <f t="shared" si="8"/>
        <v>300</v>
      </c>
      <c r="L223" s="69">
        <f t="shared" si="9"/>
        <v>300</v>
      </c>
    </row>
    <row r="224" spans="1:12" ht="12.75" customHeight="1" x14ac:dyDescent="0.2">
      <c r="A224" s="23" t="s">
        <v>308</v>
      </c>
      <c r="B224" s="32" t="s">
        <v>206</v>
      </c>
      <c r="C224" s="33" t="s">
        <v>3</v>
      </c>
      <c r="D224" s="32" t="s">
        <v>2</v>
      </c>
      <c r="E224" s="34" t="s">
        <v>209</v>
      </c>
      <c r="F224" s="45" t="s">
        <v>7</v>
      </c>
      <c r="G224" s="69">
        <f>G225</f>
        <v>752</v>
      </c>
      <c r="H224" s="69">
        <f>H225</f>
        <v>752</v>
      </c>
      <c r="I224" s="69"/>
      <c r="J224" s="69"/>
      <c r="K224" s="69">
        <f t="shared" si="8"/>
        <v>752</v>
      </c>
      <c r="L224" s="69">
        <f t="shared" si="9"/>
        <v>752</v>
      </c>
    </row>
    <row r="225" spans="1:12" ht="22.5" customHeight="1" x14ac:dyDescent="0.2">
      <c r="A225" s="23" t="s">
        <v>79</v>
      </c>
      <c r="B225" s="32" t="s">
        <v>206</v>
      </c>
      <c r="C225" s="33" t="s">
        <v>3</v>
      </c>
      <c r="D225" s="32" t="s">
        <v>2</v>
      </c>
      <c r="E225" s="34" t="s">
        <v>209</v>
      </c>
      <c r="F225" s="45">
        <v>600</v>
      </c>
      <c r="G225" s="69">
        <f>G226</f>
        <v>752</v>
      </c>
      <c r="H225" s="69">
        <f>H226</f>
        <v>752</v>
      </c>
      <c r="I225" s="69"/>
      <c r="J225" s="69"/>
      <c r="K225" s="69">
        <f t="shared" si="8"/>
        <v>752</v>
      </c>
      <c r="L225" s="69">
        <f t="shared" si="9"/>
        <v>752</v>
      </c>
    </row>
    <row r="226" spans="1:12" ht="12.75" customHeight="1" x14ac:dyDescent="0.2">
      <c r="A226" s="23" t="s">
        <v>156</v>
      </c>
      <c r="B226" s="32" t="s">
        <v>206</v>
      </c>
      <c r="C226" s="33" t="s">
        <v>3</v>
      </c>
      <c r="D226" s="32" t="s">
        <v>2</v>
      </c>
      <c r="E226" s="34" t="s">
        <v>209</v>
      </c>
      <c r="F226" s="45">
        <v>610</v>
      </c>
      <c r="G226" s="69">
        <f>50+702</f>
        <v>752</v>
      </c>
      <c r="H226" s="69">
        <f>50+702</f>
        <v>752</v>
      </c>
      <c r="I226" s="69"/>
      <c r="J226" s="69"/>
      <c r="K226" s="69">
        <f t="shared" si="8"/>
        <v>752</v>
      </c>
      <c r="L226" s="69">
        <f t="shared" si="9"/>
        <v>752</v>
      </c>
    </row>
    <row r="227" spans="1:12" ht="22.5" customHeight="1" x14ac:dyDescent="0.2">
      <c r="A227" s="23" t="s">
        <v>269</v>
      </c>
      <c r="B227" s="32" t="s">
        <v>206</v>
      </c>
      <c r="C227" s="33" t="s">
        <v>3</v>
      </c>
      <c r="D227" s="32" t="s">
        <v>2</v>
      </c>
      <c r="E227" s="34" t="s">
        <v>208</v>
      </c>
      <c r="F227" s="45" t="s">
        <v>7</v>
      </c>
      <c r="G227" s="69">
        <f>G228</f>
        <v>215</v>
      </c>
      <c r="H227" s="69">
        <f>H228</f>
        <v>215</v>
      </c>
      <c r="I227" s="69"/>
      <c r="J227" s="69"/>
      <c r="K227" s="69">
        <f t="shared" si="8"/>
        <v>215</v>
      </c>
      <c r="L227" s="69">
        <f t="shared" si="9"/>
        <v>215</v>
      </c>
    </row>
    <row r="228" spans="1:12" ht="22.5" customHeight="1" x14ac:dyDescent="0.2">
      <c r="A228" s="23" t="s">
        <v>79</v>
      </c>
      <c r="B228" s="32" t="s">
        <v>206</v>
      </c>
      <c r="C228" s="33" t="s">
        <v>3</v>
      </c>
      <c r="D228" s="32" t="s">
        <v>2</v>
      </c>
      <c r="E228" s="34" t="s">
        <v>208</v>
      </c>
      <c r="F228" s="45">
        <v>600</v>
      </c>
      <c r="G228" s="69">
        <f>G229</f>
        <v>215</v>
      </c>
      <c r="H228" s="69">
        <f>H229</f>
        <v>215</v>
      </c>
      <c r="I228" s="69"/>
      <c r="J228" s="69"/>
      <c r="K228" s="69">
        <f t="shared" si="8"/>
        <v>215</v>
      </c>
      <c r="L228" s="69">
        <f t="shared" si="9"/>
        <v>215</v>
      </c>
    </row>
    <row r="229" spans="1:12" ht="12.75" customHeight="1" x14ac:dyDescent="0.2">
      <c r="A229" s="23" t="s">
        <v>156</v>
      </c>
      <c r="B229" s="32" t="s">
        <v>206</v>
      </c>
      <c r="C229" s="33" t="s">
        <v>3</v>
      </c>
      <c r="D229" s="32" t="s">
        <v>2</v>
      </c>
      <c r="E229" s="34" t="s">
        <v>208</v>
      </c>
      <c r="F229" s="45">
        <v>610</v>
      </c>
      <c r="G229" s="69">
        <f>215</f>
        <v>215</v>
      </c>
      <c r="H229" s="69">
        <v>215</v>
      </c>
      <c r="I229" s="69"/>
      <c r="J229" s="69"/>
      <c r="K229" s="69">
        <f t="shared" si="8"/>
        <v>215</v>
      </c>
      <c r="L229" s="69">
        <f t="shared" si="9"/>
        <v>215</v>
      </c>
    </row>
    <row r="230" spans="1:12" ht="22.5" x14ac:dyDescent="0.2">
      <c r="A230" s="44" t="s">
        <v>316</v>
      </c>
      <c r="B230" s="32" t="s">
        <v>206</v>
      </c>
      <c r="C230" s="33" t="s">
        <v>3</v>
      </c>
      <c r="D230" s="32" t="s">
        <v>2</v>
      </c>
      <c r="E230" s="34" t="s">
        <v>317</v>
      </c>
      <c r="F230" s="45" t="s">
        <v>7</v>
      </c>
      <c r="G230" s="70">
        <f>G231</f>
        <v>200</v>
      </c>
      <c r="H230" s="69">
        <f>H231</f>
        <v>200</v>
      </c>
      <c r="I230" s="70"/>
      <c r="J230" s="69"/>
      <c r="K230" s="70">
        <f t="shared" si="8"/>
        <v>200</v>
      </c>
      <c r="L230" s="69">
        <f t="shared" si="9"/>
        <v>200</v>
      </c>
    </row>
    <row r="231" spans="1:12" ht="22.5" customHeight="1" x14ac:dyDescent="0.2">
      <c r="A231" s="23" t="s">
        <v>79</v>
      </c>
      <c r="B231" s="32" t="s">
        <v>206</v>
      </c>
      <c r="C231" s="33" t="s">
        <v>3</v>
      </c>
      <c r="D231" s="32" t="s">
        <v>2</v>
      </c>
      <c r="E231" s="34" t="s">
        <v>317</v>
      </c>
      <c r="F231" s="45">
        <v>600</v>
      </c>
      <c r="G231" s="70">
        <f>G232</f>
        <v>200</v>
      </c>
      <c r="H231" s="69">
        <f>H232</f>
        <v>200</v>
      </c>
      <c r="I231" s="70"/>
      <c r="J231" s="69"/>
      <c r="K231" s="70">
        <f t="shared" si="8"/>
        <v>200</v>
      </c>
      <c r="L231" s="69">
        <f t="shared" si="9"/>
        <v>200</v>
      </c>
    </row>
    <row r="232" spans="1:12" ht="12.75" customHeight="1" x14ac:dyDescent="0.2">
      <c r="A232" s="23" t="s">
        <v>156</v>
      </c>
      <c r="B232" s="32" t="s">
        <v>206</v>
      </c>
      <c r="C232" s="33" t="s">
        <v>3</v>
      </c>
      <c r="D232" s="32" t="s">
        <v>2</v>
      </c>
      <c r="E232" s="34" t="s">
        <v>317</v>
      </c>
      <c r="F232" s="45">
        <v>610</v>
      </c>
      <c r="G232" s="70">
        <v>200</v>
      </c>
      <c r="H232" s="69">
        <v>200</v>
      </c>
      <c r="I232" s="70"/>
      <c r="J232" s="69"/>
      <c r="K232" s="70">
        <f t="shared" si="8"/>
        <v>200</v>
      </c>
      <c r="L232" s="69">
        <f t="shared" si="9"/>
        <v>200</v>
      </c>
    </row>
    <row r="233" spans="1:12" ht="22.5" customHeight="1" x14ac:dyDescent="0.2">
      <c r="A233" s="1" t="s">
        <v>307</v>
      </c>
      <c r="B233" s="32">
        <v>5</v>
      </c>
      <c r="C233" s="33">
        <v>0</v>
      </c>
      <c r="D233" s="32">
        <v>0</v>
      </c>
      <c r="E233" s="34" t="s">
        <v>275</v>
      </c>
      <c r="F233" s="45"/>
      <c r="G233" s="70">
        <f>G234</f>
        <v>30</v>
      </c>
      <c r="H233" s="69">
        <f>H234</f>
        <v>30</v>
      </c>
      <c r="I233" s="70"/>
      <c r="J233" s="69"/>
      <c r="K233" s="70">
        <f t="shared" si="8"/>
        <v>30</v>
      </c>
      <c r="L233" s="69">
        <f t="shared" si="9"/>
        <v>30</v>
      </c>
    </row>
    <row r="234" spans="1:12" ht="22.5" customHeight="1" x14ac:dyDescent="0.2">
      <c r="A234" s="23" t="s">
        <v>79</v>
      </c>
      <c r="B234" s="32" t="s">
        <v>206</v>
      </c>
      <c r="C234" s="33" t="s">
        <v>3</v>
      </c>
      <c r="D234" s="32" t="s">
        <v>2</v>
      </c>
      <c r="E234" s="34" t="s">
        <v>275</v>
      </c>
      <c r="F234" s="45">
        <v>600</v>
      </c>
      <c r="G234" s="70">
        <f>G235</f>
        <v>30</v>
      </c>
      <c r="H234" s="69">
        <f>H235</f>
        <v>30</v>
      </c>
      <c r="I234" s="70"/>
      <c r="J234" s="69"/>
      <c r="K234" s="70">
        <f t="shared" si="8"/>
        <v>30</v>
      </c>
      <c r="L234" s="69">
        <f t="shared" si="9"/>
        <v>30</v>
      </c>
    </row>
    <row r="235" spans="1:12" ht="12.75" customHeight="1" x14ac:dyDescent="0.2">
      <c r="A235" s="23" t="s">
        <v>156</v>
      </c>
      <c r="B235" s="32" t="s">
        <v>206</v>
      </c>
      <c r="C235" s="33" t="s">
        <v>3</v>
      </c>
      <c r="D235" s="32" t="s">
        <v>2</v>
      </c>
      <c r="E235" s="34" t="s">
        <v>275</v>
      </c>
      <c r="F235" s="45">
        <v>610</v>
      </c>
      <c r="G235" s="70">
        <v>30</v>
      </c>
      <c r="H235" s="69">
        <v>30</v>
      </c>
      <c r="I235" s="70"/>
      <c r="J235" s="69"/>
      <c r="K235" s="70">
        <f t="shared" si="8"/>
        <v>30</v>
      </c>
      <c r="L235" s="69">
        <f t="shared" si="9"/>
        <v>30</v>
      </c>
    </row>
    <row r="236" spans="1:12" ht="78.75" customHeight="1" x14ac:dyDescent="0.2">
      <c r="A236" s="36" t="s">
        <v>299</v>
      </c>
      <c r="B236" s="65" t="s">
        <v>30</v>
      </c>
      <c r="C236" s="66" t="s">
        <v>3</v>
      </c>
      <c r="D236" s="65" t="s">
        <v>2</v>
      </c>
      <c r="E236" s="67" t="s">
        <v>9</v>
      </c>
      <c r="F236" s="68" t="s">
        <v>7</v>
      </c>
      <c r="G236" s="22">
        <f>G237+G240+G243+G246+G249+G254+G257+G262+G265+G268+G271</f>
        <v>6484.7</v>
      </c>
      <c r="H236" s="22">
        <f>H237+H240+H243+H246+H249+H254+H257+H262+H265+H271+H268</f>
        <v>6384.7</v>
      </c>
      <c r="I236" s="22"/>
      <c r="J236" s="22"/>
      <c r="K236" s="22">
        <f t="shared" si="8"/>
        <v>6484.7</v>
      </c>
      <c r="L236" s="22">
        <f t="shared" si="9"/>
        <v>6384.7</v>
      </c>
    </row>
    <row r="237" spans="1:12" ht="22.5" customHeight="1" x14ac:dyDescent="0.2">
      <c r="A237" s="1" t="s">
        <v>279</v>
      </c>
      <c r="B237" s="32">
        <v>6</v>
      </c>
      <c r="C237" s="33">
        <v>0</v>
      </c>
      <c r="D237" s="32">
        <v>0</v>
      </c>
      <c r="E237" s="34">
        <v>78730</v>
      </c>
      <c r="F237" s="45"/>
      <c r="G237" s="70">
        <f>G238</f>
        <v>91.3</v>
      </c>
      <c r="H237" s="70">
        <f>H238</f>
        <v>91.3</v>
      </c>
      <c r="I237" s="70"/>
      <c r="J237" s="70"/>
      <c r="K237" s="70">
        <f t="shared" si="8"/>
        <v>91.3</v>
      </c>
      <c r="L237" s="70">
        <f t="shared" si="9"/>
        <v>91.3</v>
      </c>
    </row>
    <row r="238" spans="1:12" ht="12.75" customHeight="1" x14ac:dyDescent="0.2">
      <c r="A238" s="1" t="s">
        <v>38</v>
      </c>
      <c r="B238" s="32">
        <v>6</v>
      </c>
      <c r="C238" s="33">
        <v>0</v>
      </c>
      <c r="D238" s="32">
        <v>0</v>
      </c>
      <c r="E238" s="34">
        <v>78730</v>
      </c>
      <c r="F238" s="45">
        <v>300</v>
      </c>
      <c r="G238" s="70">
        <f>G239</f>
        <v>91.3</v>
      </c>
      <c r="H238" s="70">
        <f>H239</f>
        <v>91.3</v>
      </c>
      <c r="I238" s="70"/>
      <c r="J238" s="70"/>
      <c r="K238" s="70">
        <f t="shared" si="8"/>
        <v>91.3</v>
      </c>
      <c r="L238" s="70">
        <f t="shared" si="9"/>
        <v>91.3</v>
      </c>
    </row>
    <row r="239" spans="1:12" ht="22.5" customHeight="1" x14ac:dyDescent="0.2">
      <c r="A239" s="1" t="s">
        <v>36</v>
      </c>
      <c r="B239" s="32">
        <v>6</v>
      </c>
      <c r="C239" s="33">
        <v>0</v>
      </c>
      <c r="D239" s="32">
        <v>0</v>
      </c>
      <c r="E239" s="34">
        <v>78730</v>
      </c>
      <c r="F239" s="45">
        <v>320</v>
      </c>
      <c r="G239" s="70">
        <v>91.3</v>
      </c>
      <c r="H239" s="70">
        <v>91.3</v>
      </c>
      <c r="I239" s="70"/>
      <c r="J239" s="70"/>
      <c r="K239" s="70">
        <f t="shared" si="8"/>
        <v>91.3</v>
      </c>
      <c r="L239" s="70">
        <f t="shared" si="9"/>
        <v>91.3</v>
      </c>
    </row>
    <row r="240" spans="1:12" ht="45" customHeight="1" x14ac:dyDescent="0.2">
      <c r="A240" s="1" t="s">
        <v>100</v>
      </c>
      <c r="B240" s="32" t="s">
        <v>30</v>
      </c>
      <c r="C240" s="33" t="s">
        <v>3</v>
      </c>
      <c r="D240" s="32" t="s">
        <v>2</v>
      </c>
      <c r="E240" s="34" t="s">
        <v>101</v>
      </c>
      <c r="F240" s="45" t="s">
        <v>7</v>
      </c>
      <c r="G240" s="69">
        <f>G241</f>
        <v>846.4</v>
      </c>
      <c r="H240" s="69">
        <f>H241</f>
        <v>846.4</v>
      </c>
      <c r="I240" s="69"/>
      <c r="J240" s="69"/>
      <c r="K240" s="69">
        <f t="shared" si="8"/>
        <v>846.4</v>
      </c>
      <c r="L240" s="69">
        <f t="shared" si="9"/>
        <v>846.4</v>
      </c>
    </row>
    <row r="241" spans="1:12" ht="22.5" customHeight="1" x14ac:dyDescent="0.2">
      <c r="A241" s="23" t="s">
        <v>99</v>
      </c>
      <c r="B241" s="32" t="s">
        <v>30</v>
      </c>
      <c r="C241" s="33" t="s">
        <v>3</v>
      </c>
      <c r="D241" s="32" t="s">
        <v>2</v>
      </c>
      <c r="E241" s="34" t="s">
        <v>101</v>
      </c>
      <c r="F241" s="45">
        <v>400</v>
      </c>
      <c r="G241" s="69">
        <f>G242</f>
        <v>846.4</v>
      </c>
      <c r="H241" s="69">
        <f>H242</f>
        <v>846.4</v>
      </c>
      <c r="I241" s="69"/>
      <c r="J241" s="69"/>
      <c r="K241" s="69">
        <f t="shared" si="8"/>
        <v>846.4</v>
      </c>
      <c r="L241" s="69">
        <f t="shared" si="9"/>
        <v>846.4</v>
      </c>
    </row>
    <row r="242" spans="1:12" ht="12.75" customHeight="1" x14ac:dyDescent="0.2">
      <c r="A242" s="23" t="s">
        <v>98</v>
      </c>
      <c r="B242" s="32" t="s">
        <v>30</v>
      </c>
      <c r="C242" s="33" t="s">
        <v>3</v>
      </c>
      <c r="D242" s="32" t="s">
        <v>2</v>
      </c>
      <c r="E242" s="34" t="s">
        <v>101</v>
      </c>
      <c r="F242" s="45">
        <v>410</v>
      </c>
      <c r="G242" s="69">
        <v>846.4</v>
      </c>
      <c r="H242" s="69">
        <v>846.4</v>
      </c>
      <c r="I242" s="69"/>
      <c r="J242" s="69"/>
      <c r="K242" s="69">
        <f t="shared" si="8"/>
        <v>846.4</v>
      </c>
      <c r="L242" s="69">
        <f t="shared" si="9"/>
        <v>846.4</v>
      </c>
    </row>
    <row r="243" spans="1:12" ht="45" customHeight="1" x14ac:dyDescent="0.2">
      <c r="A243" s="23" t="s">
        <v>46</v>
      </c>
      <c r="B243" s="32" t="s">
        <v>30</v>
      </c>
      <c r="C243" s="33" t="s">
        <v>3</v>
      </c>
      <c r="D243" s="32" t="s">
        <v>2</v>
      </c>
      <c r="E243" s="34" t="s">
        <v>45</v>
      </c>
      <c r="F243" s="45" t="s">
        <v>7</v>
      </c>
      <c r="G243" s="69">
        <f>G244</f>
        <v>44.9</v>
      </c>
      <c r="H243" s="69">
        <f>H244</f>
        <v>44.9</v>
      </c>
      <c r="I243" s="69"/>
      <c r="J243" s="69"/>
      <c r="K243" s="69">
        <f t="shared" si="8"/>
        <v>44.9</v>
      </c>
      <c r="L243" s="69">
        <f t="shared" si="9"/>
        <v>44.9</v>
      </c>
    </row>
    <row r="244" spans="1:12" ht="12.75" customHeight="1" x14ac:dyDescent="0.2">
      <c r="A244" s="23" t="s">
        <v>38</v>
      </c>
      <c r="B244" s="32" t="s">
        <v>30</v>
      </c>
      <c r="C244" s="33" t="s">
        <v>3</v>
      </c>
      <c r="D244" s="32" t="s">
        <v>2</v>
      </c>
      <c r="E244" s="34" t="s">
        <v>45</v>
      </c>
      <c r="F244" s="45">
        <v>300</v>
      </c>
      <c r="G244" s="69">
        <f>G245</f>
        <v>44.9</v>
      </c>
      <c r="H244" s="69">
        <f>H245</f>
        <v>44.9</v>
      </c>
      <c r="I244" s="69"/>
      <c r="J244" s="69"/>
      <c r="K244" s="69">
        <f t="shared" si="8"/>
        <v>44.9</v>
      </c>
      <c r="L244" s="69">
        <f t="shared" si="9"/>
        <v>44.9</v>
      </c>
    </row>
    <row r="245" spans="1:12" ht="22.5" customHeight="1" x14ac:dyDescent="0.2">
      <c r="A245" s="23" t="s">
        <v>36</v>
      </c>
      <c r="B245" s="32" t="s">
        <v>30</v>
      </c>
      <c r="C245" s="33" t="s">
        <v>3</v>
      </c>
      <c r="D245" s="32" t="s">
        <v>2</v>
      </c>
      <c r="E245" s="34" t="s">
        <v>45</v>
      </c>
      <c r="F245" s="45">
        <v>320</v>
      </c>
      <c r="G245" s="69">
        <v>44.9</v>
      </c>
      <c r="H245" s="69">
        <v>44.9</v>
      </c>
      <c r="I245" s="69"/>
      <c r="J245" s="69"/>
      <c r="K245" s="69">
        <f t="shared" si="8"/>
        <v>44.9</v>
      </c>
      <c r="L245" s="69">
        <f t="shared" si="9"/>
        <v>44.9</v>
      </c>
    </row>
    <row r="246" spans="1:12" ht="12.75" customHeight="1" x14ac:dyDescent="0.2">
      <c r="A246" s="23" t="s">
        <v>56</v>
      </c>
      <c r="B246" s="32" t="s">
        <v>30</v>
      </c>
      <c r="C246" s="33" t="s">
        <v>3</v>
      </c>
      <c r="D246" s="32" t="s">
        <v>2</v>
      </c>
      <c r="E246" s="34" t="s">
        <v>55</v>
      </c>
      <c r="F246" s="45" t="s">
        <v>7</v>
      </c>
      <c r="G246" s="69">
        <f>G247</f>
        <v>157</v>
      </c>
      <c r="H246" s="69">
        <f>H247</f>
        <v>157</v>
      </c>
      <c r="I246" s="69"/>
      <c r="J246" s="69"/>
      <c r="K246" s="69">
        <f t="shared" si="8"/>
        <v>157</v>
      </c>
      <c r="L246" s="69">
        <f t="shared" si="9"/>
        <v>157</v>
      </c>
    </row>
    <row r="247" spans="1:12" ht="22.5" customHeight="1" x14ac:dyDescent="0.2">
      <c r="A247" s="23" t="s">
        <v>14</v>
      </c>
      <c r="B247" s="32" t="s">
        <v>30</v>
      </c>
      <c r="C247" s="33" t="s">
        <v>3</v>
      </c>
      <c r="D247" s="32" t="s">
        <v>2</v>
      </c>
      <c r="E247" s="34" t="s">
        <v>55</v>
      </c>
      <c r="F247" s="45">
        <v>200</v>
      </c>
      <c r="G247" s="69">
        <f>G248</f>
        <v>157</v>
      </c>
      <c r="H247" s="69">
        <f>H248</f>
        <v>157</v>
      </c>
      <c r="I247" s="69"/>
      <c r="J247" s="69"/>
      <c r="K247" s="69">
        <f t="shared" si="8"/>
        <v>157</v>
      </c>
      <c r="L247" s="69">
        <f t="shared" si="9"/>
        <v>157</v>
      </c>
    </row>
    <row r="248" spans="1:12" ht="22.5" customHeight="1" x14ac:dyDescent="0.2">
      <c r="A248" s="23" t="s">
        <v>13</v>
      </c>
      <c r="B248" s="32" t="s">
        <v>30</v>
      </c>
      <c r="C248" s="33" t="s">
        <v>3</v>
      </c>
      <c r="D248" s="32" t="s">
        <v>2</v>
      </c>
      <c r="E248" s="34" t="s">
        <v>55</v>
      </c>
      <c r="F248" s="45">
        <v>240</v>
      </c>
      <c r="G248" s="69">
        <v>157</v>
      </c>
      <c r="H248" s="69">
        <v>157</v>
      </c>
      <c r="I248" s="69"/>
      <c r="J248" s="69"/>
      <c r="K248" s="69">
        <f t="shared" si="8"/>
        <v>157</v>
      </c>
      <c r="L248" s="69">
        <f t="shared" si="9"/>
        <v>157</v>
      </c>
    </row>
    <row r="249" spans="1:12" ht="12.75" customHeight="1" x14ac:dyDescent="0.2">
      <c r="A249" s="23" t="s">
        <v>31</v>
      </c>
      <c r="B249" s="32" t="s">
        <v>30</v>
      </c>
      <c r="C249" s="33" t="s">
        <v>3</v>
      </c>
      <c r="D249" s="32" t="s">
        <v>2</v>
      </c>
      <c r="E249" s="34" t="s">
        <v>29</v>
      </c>
      <c r="F249" s="45" t="s">
        <v>7</v>
      </c>
      <c r="G249" s="69">
        <f>G250+G252</f>
        <v>680</v>
      </c>
      <c r="H249" s="69">
        <f>H250+H252</f>
        <v>680</v>
      </c>
      <c r="I249" s="69"/>
      <c r="J249" s="69"/>
      <c r="K249" s="69">
        <f t="shared" si="8"/>
        <v>680</v>
      </c>
      <c r="L249" s="69">
        <f t="shared" si="9"/>
        <v>680</v>
      </c>
    </row>
    <row r="250" spans="1:12" ht="56.25" customHeight="1" x14ac:dyDescent="0.2">
      <c r="A250" s="23" t="s">
        <v>6</v>
      </c>
      <c r="B250" s="32" t="s">
        <v>30</v>
      </c>
      <c r="C250" s="33" t="s">
        <v>3</v>
      </c>
      <c r="D250" s="32" t="s">
        <v>2</v>
      </c>
      <c r="E250" s="34" t="s">
        <v>29</v>
      </c>
      <c r="F250" s="45">
        <v>100</v>
      </c>
      <c r="G250" s="69">
        <f>G251</f>
        <v>435.7</v>
      </c>
      <c r="H250" s="69">
        <f>H251</f>
        <v>435.7</v>
      </c>
      <c r="I250" s="69"/>
      <c r="J250" s="69"/>
      <c r="K250" s="69">
        <f t="shared" si="8"/>
        <v>435.7</v>
      </c>
      <c r="L250" s="69">
        <f t="shared" si="9"/>
        <v>435.7</v>
      </c>
    </row>
    <row r="251" spans="1:12" ht="22.5" customHeight="1" x14ac:dyDescent="0.2">
      <c r="A251" s="23" t="s">
        <v>5</v>
      </c>
      <c r="B251" s="32" t="s">
        <v>30</v>
      </c>
      <c r="C251" s="33" t="s">
        <v>3</v>
      </c>
      <c r="D251" s="32" t="s">
        <v>2</v>
      </c>
      <c r="E251" s="34" t="s">
        <v>29</v>
      </c>
      <c r="F251" s="45">
        <v>120</v>
      </c>
      <c r="G251" s="69">
        <v>435.7</v>
      </c>
      <c r="H251" s="69">
        <v>435.7</v>
      </c>
      <c r="I251" s="69"/>
      <c r="J251" s="69"/>
      <c r="K251" s="69">
        <f t="shared" si="8"/>
        <v>435.7</v>
      </c>
      <c r="L251" s="69">
        <f t="shared" si="9"/>
        <v>435.7</v>
      </c>
    </row>
    <row r="252" spans="1:12" ht="22.5" customHeight="1" x14ac:dyDescent="0.2">
      <c r="A252" s="23" t="s">
        <v>14</v>
      </c>
      <c r="B252" s="32" t="s">
        <v>30</v>
      </c>
      <c r="C252" s="33" t="s">
        <v>3</v>
      </c>
      <c r="D252" s="32" t="s">
        <v>2</v>
      </c>
      <c r="E252" s="34" t="s">
        <v>29</v>
      </c>
      <c r="F252" s="45">
        <v>200</v>
      </c>
      <c r="G252" s="69">
        <f>G253</f>
        <v>244.3</v>
      </c>
      <c r="H252" s="69">
        <f>H253</f>
        <v>244.3</v>
      </c>
      <c r="I252" s="69"/>
      <c r="J252" s="69"/>
      <c r="K252" s="69">
        <f t="shared" si="8"/>
        <v>244.3</v>
      </c>
      <c r="L252" s="69">
        <f t="shared" si="9"/>
        <v>244.3</v>
      </c>
    </row>
    <row r="253" spans="1:12" ht="22.5" customHeight="1" x14ac:dyDescent="0.2">
      <c r="A253" s="23" t="s">
        <v>13</v>
      </c>
      <c r="B253" s="32" t="s">
        <v>30</v>
      </c>
      <c r="C253" s="33" t="s">
        <v>3</v>
      </c>
      <c r="D253" s="32" t="s">
        <v>2</v>
      </c>
      <c r="E253" s="34" t="s">
        <v>29</v>
      </c>
      <c r="F253" s="45">
        <v>240</v>
      </c>
      <c r="G253" s="69">
        <v>244.3</v>
      </c>
      <c r="H253" s="69">
        <v>244.3</v>
      </c>
      <c r="I253" s="69"/>
      <c r="J253" s="69"/>
      <c r="K253" s="69">
        <f t="shared" si="8"/>
        <v>244.3</v>
      </c>
      <c r="L253" s="69">
        <f t="shared" si="9"/>
        <v>244.3</v>
      </c>
    </row>
    <row r="254" spans="1:12" ht="22.5" customHeight="1" x14ac:dyDescent="0.2">
      <c r="A254" s="23" t="s">
        <v>85</v>
      </c>
      <c r="B254" s="32" t="s">
        <v>30</v>
      </c>
      <c r="C254" s="33" t="s">
        <v>3</v>
      </c>
      <c r="D254" s="32" t="s">
        <v>2</v>
      </c>
      <c r="E254" s="34" t="s">
        <v>84</v>
      </c>
      <c r="F254" s="45" t="s">
        <v>7</v>
      </c>
      <c r="G254" s="69">
        <f>G255</f>
        <v>65</v>
      </c>
      <c r="H254" s="69">
        <f>H255</f>
        <v>65</v>
      </c>
      <c r="I254" s="69"/>
      <c r="J254" s="69"/>
      <c r="K254" s="69">
        <f t="shared" si="8"/>
        <v>65</v>
      </c>
      <c r="L254" s="69">
        <f t="shared" si="9"/>
        <v>65</v>
      </c>
    </row>
    <row r="255" spans="1:12" ht="12.75" customHeight="1" x14ac:dyDescent="0.2">
      <c r="A255" s="23" t="s">
        <v>71</v>
      </c>
      <c r="B255" s="32" t="s">
        <v>30</v>
      </c>
      <c r="C255" s="33" t="s">
        <v>3</v>
      </c>
      <c r="D255" s="32" t="s">
        <v>2</v>
      </c>
      <c r="E255" s="34" t="s">
        <v>84</v>
      </c>
      <c r="F255" s="45">
        <v>800</v>
      </c>
      <c r="G255" s="69">
        <f>G256</f>
        <v>65</v>
      </c>
      <c r="H255" s="69">
        <f>H256</f>
        <v>65</v>
      </c>
      <c r="I255" s="69"/>
      <c r="J255" s="69"/>
      <c r="K255" s="69">
        <f t="shared" si="8"/>
        <v>65</v>
      </c>
      <c r="L255" s="69">
        <f t="shared" si="9"/>
        <v>65</v>
      </c>
    </row>
    <row r="256" spans="1:12" ht="12.75" customHeight="1" x14ac:dyDescent="0.2">
      <c r="A256" s="23" t="s">
        <v>70</v>
      </c>
      <c r="B256" s="32" t="s">
        <v>30</v>
      </c>
      <c r="C256" s="33" t="s">
        <v>3</v>
      </c>
      <c r="D256" s="32" t="s">
        <v>2</v>
      </c>
      <c r="E256" s="34" t="s">
        <v>84</v>
      </c>
      <c r="F256" s="45">
        <v>850</v>
      </c>
      <c r="G256" s="69">
        <v>65</v>
      </c>
      <c r="H256" s="69">
        <v>65</v>
      </c>
      <c r="I256" s="69"/>
      <c r="J256" s="69"/>
      <c r="K256" s="69">
        <f t="shared" si="8"/>
        <v>65</v>
      </c>
      <c r="L256" s="69">
        <f t="shared" si="9"/>
        <v>65</v>
      </c>
    </row>
    <row r="257" spans="1:12" ht="12.75" customHeight="1" x14ac:dyDescent="0.2">
      <c r="A257" s="23" t="s">
        <v>43</v>
      </c>
      <c r="B257" s="32" t="s">
        <v>30</v>
      </c>
      <c r="C257" s="33" t="s">
        <v>3</v>
      </c>
      <c r="D257" s="32" t="s">
        <v>2</v>
      </c>
      <c r="E257" s="34" t="s">
        <v>42</v>
      </c>
      <c r="F257" s="45" t="s">
        <v>7</v>
      </c>
      <c r="G257" s="69">
        <f>G258+G260</f>
        <v>89.9</v>
      </c>
      <c r="H257" s="69">
        <f>H258+H260</f>
        <v>89.9</v>
      </c>
      <c r="I257" s="69"/>
      <c r="J257" s="69"/>
      <c r="K257" s="69">
        <f t="shared" si="8"/>
        <v>89.9</v>
      </c>
      <c r="L257" s="69">
        <f t="shared" si="9"/>
        <v>89.9</v>
      </c>
    </row>
    <row r="258" spans="1:12" ht="22.5" customHeight="1" x14ac:dyDescent="0.2">
      <c r="A258" s="23" t="s">
        <v>14</v>
      </c>
      <c r="B258" s="32" t="s">
        <v>30</v>
      </c>
      <c r="C258" s="33" t="s">
        <v>3</v>
      </c>
      <c r="D258" s="32" t="s">
        <v>2</v>
      </c>
      <c r="E258" s="34" t="s">
        <v>42</v>
      </c>
      <c r="F258" s="45">
        <v>200</v>
      </c>
      <c r="G258" s="69">
        <f>G259</f>
        <v>79</v>
      </c>
      <c r="H258" s="69">
        <f>H259</f>
        <v>79</v>
      </c>
      <c r="I258" s="69"/>
      <c r="J258" s="69"/>
      <c r="K258" s="69">
        <f t="shared" si="8"/>
        <v>79</v>
      </c>
      <c r="L258" s="69">
        <f t="shared" si="9"/>
        <v>79</v>
      </c>
    </row>
    <row r="259" spans="1:12" ht="22.5" customHeight="1" x14ac:dyDescent="0.2">
      <c r="A259" s="23" t="s">
        <v>13</v>
      </c>
      <c r="B259" s="32" t="s">
        <v>30</v>
      </c>
      <c r="C259" s="33" t="s">
        <v>3</v>
      </c>
      <c r="D259" s="32" t="s">
        <v>2</v>
      </c>
      <c r="E259" s="34" t="s">
        <v>42</v>
      </c>
      <c r="F259" s="45">
        <v>240</v>
      </c>
      <c r="G259" s="69">
        <v>79</v>
      </c>
      <c r="H259" s="69">
        <v>79</v>
      </c>
      <c r="I259" s="69"/>
      <c r="J259" s="69"/>
      <c r="K259" s="69">
        <f t="shared" si="8"/>
        <v>79</v>
      </c>
      <c r="L259" s="69">
        <f t="shared" si="9"/>
        <v>79</v>
      </c>
    </row>
    <row r="260" spans="1:12" ht="12.75" customHeight="1" x14ac:dyDescent="0.2">
      <c r="A260" s="23" t="s">
        <v>38</v>
      </c>
      <c r="B260" s="32" t="s">
        <v>30</v>
      </c>
      <c r="C260" s="33" t="s">
        <v>3</v>
      </c>
      <c r="D260" s="32" t="s">
        <v>2</v>
      </c>
      <c r="E260" s="34" t="s">
        <v>42</v>
      </c>
      <c r="F260" s="45">
        <v>300</v>
      </c>
      <c r="G260" s="69">
        <f>G261</f>
        <v>10.9</v>
      </c>
      <c r="H260" s="69">
        <f>H261</f>
        <v>10.9</v>
      </c>
      <c r="I260" s="69"/>
      <c r="J260" s="69"/>
      <c r="K260" s="69">
        <f t="shared" si="8"/>
        <v>10.9</v>
      </c>
      <c r="L260" s="69">
        <f t="shared" si="9"/>
        <v>10.9</v>
      </c>
    </row>
    <row r="261" spans="1:12" ht="22.5" customHeight="1" x14ac:dyDescent="0.2">
      <c r="A261" s="23" t="s">
        <v>36</v>
      </c>
      <c r="B261" s="32" t="s">
        <v>30</v>
      </c>
      <c r="C261" s="33" t="s">
        <v>3</v>
      </c>
      <c r="D261" s="32" t="s">
        <v>2</v>
      </c>
      <c r="E261" s="34" t="s">
        <v>42</v>
      </c>
      <c r="F261" s="45">
        <v>320</v>
      </c>
      <c r="G261" s="69">
        <v>10.9</v>
      </c>
      <c r="H261" s="69">
        <v>10.9</v>
      </c>
      <c r="I261" s="69"/>
      <c r="J261" s="69"/>
      <c r="K261" s="69">
        <f t="shared" si="8"/>
        <v>10.9</v>
      </c>
      <c r="L261" s="69">
        <f t="shared" si="9"/>
        <v>10.9</v>
      </c>
    </row>
    <row r="262" spans="1:12" ht="56.25" x14ac:dyDescent="0.2">
      <c r="A262" s="23" t="s">
        <v>41</v>
      </c>
      <c r="B262" s="32" t="s">
        <v>30</v>
      </c>
      <c r="C262" s="33" t="s">
        <v>3</v>
      </c>
      <c r="D262" s="32" t="s">
        <v>2</v>
      </c>
      <c r="E262" s="34" t="s">
        <v>40</v>
      </c>
      <c r="F262" s="45" t="s">
        <v>7</v>
      </c>
      <c r="G262" s="69">
        <f>G263</f>
        <v>100</v>
      </c>
      <c r="H262" s="69">
        <f>H263</f>
        <v>0</v>
      </c>
      <c r="I262" s="69"/>
      <c r="J262" s="69"/>
      <c r="K262" s="69">
        <f t="shared" si="8"/>
        <v>100</v>
      </c>
      <c r="L262" s="69">
        <f t="shared" si="9"/>
        <v>0</v>
      </c>
    </row>
    <row r="263" spans="1:12" ht="12.75" customHeight="1" x14ac:dyDescent="0.2">
      <c r="A263" s="23" t="s">
        <v>38</v>
      </c>
      <c r="B263" s="32" t="s">
        <v>30</v>
      </c>
      <c r="C263" s="33" t="s">
        <v>3</v>
      </c>
      <c r="D263" s="32" t="s">
        <v>2</v>
      </c>
      <c r="E263" s="34" t="s">
        <v>40</v>
      </c>
      <c r="F263" s="45">
        <v>300</v>
      </c>
      <c r="G263" s="69">
        <f>G264</f>
        <v>100</v>
      </c>
      <c r="H263" s="69">
        <f>H264</f>
        <v>0</v>
      </c>
      <c r="I263" s="69"/>
      <c r="J263" s="69"/>
      <c r="K263" s="69">
        <f t="shared" si="8"/>
        <v>100</v>
      </c>
      <c r="L263" s="69">
        <f t="shared" si="9"/>
        <v>0</v>
      </c>
    </row>
    <row r="264" spans="1:12" ht="12.75" customHeight="1" x14ac:dyDescent="0.2">
      <c r="A264" s="23" t="s">
        <v>37</v>
      </c>
      <c r="B264" s="32" t="s">
        <v>30</v>
      </c>
      <c r="C264" s="33" t="s">
        <v>3</v>
      </c>
      <c r="D264" s="32" t="s">
        <v>2</v>
      </c>
      <c r="E264" s="34" t="s">
        <v>40</v>
      </c>
      <c r="F264" s="45">
        <v>310</v>
      </c>
      <c r="G264" s="69">
        <v>100</v>
      </c>
      <c r="H264" s="69">
        <v>0</v>
      </c>
      <c r="I264" s="69"/>
      <c r="J264" s="69"/>
      <c r="K264" s="69">
        <f t="shared" si="8"/>
        <v>100</v>
      </c>
      <c r="L264" s="69">
        <f t="shared" si="9"/>
        <v>0</v>
      </c>
    </row>
    <row r="265" spans="1:12" ht="67.5" customHeight="1" x14ac:dyDescent="0.2">
      <c r="A265" s="23" t="s">
        <v>39</v>
      </c>
      <c r="B265" s="32" t="s">
        <v>30</v>
      </c>
      <c r="C265" s="33" t="s">
        <v>3</v>
      </c>
      <c r="D265" s="32" t="s">
        <v>2</v>
      </c>
      <c r="E265" s="34" t="s">
        <v>35</v>
      </c>
      <c r="F265" s="45" t="s">
        <v>7</v>
      </c>
      <c r="G265" s="69">
        <f>G266</f>
        <v>65</v>
      </c>
      <c r="H265" s="69">
        <f>H266</f>
        <v>65</v>
      </c>
      <c r="I265" s="69"/>
      <c r="J265" s="69"/>
      <c r="K265" s="69">
        <f t="shared" si="8"/>
        <v>65</v>
      </c>
      <c r="L265" s="69">
        <f t="shared" si="9"/>
        <v>65</v>
      </c>
    </row>
    <row r="266" spans="1:12" ht="12.75" customHeight="1" x14ac:dyDescent="0.2">
      <c r="A266" s="23" t="s">
        <v>38</v>
      </c>
      <c r="B266" s="32" t="s">
        <v>30</v>
      </c>
      <c r="C266" s="33" t="s">
        <v>3</v>
      </c>
      <c r="D266" s="32" t="s">
        <v>2</v>
      </c>
      <c r="E266" s="34" t="s">
        <v>35</v>
      </c>
      <c r="F266" s="45">
        <v>300</v>
      </c>
      <c r="G266" s="69">
        <f>G267</f>
        <v>65</v>
      </c>
      <c r="H266" s="69">
        <f>H267</f>
        <v>65</v>
      </c>
      <c r="I266" s="69"/>
      <c r="J266" s="69"/>
      <c r="K266" s="69">
        <f t="shared" si="8"/>
        <v>65</v>
      </c>
      <c r="L266" s="69">
        <f t="shared" si="9"/>
        <v>65</v>
      </c>
    </row>
    <row r="267" spans="1:12" ht="12.75" customHeight="1" x14ac:dyDescent="0.2">
      <c r="A267" s="23" t="s">
        <v>37</v>
      </c>
      <c r="B267" s="32" t="s">
        <v>30</v>
      </c>
      <c r="C267" s="33" t="s">
        <v>3</v>
      </c>
      <c r="D267" s="32" t="s">
        <v>2</v>
      </c>
      <c r="E267" s="34" t="s">
        <v>35</v>
      </c>
      <c r="F267" s="45">
        <v>310</v>
      </c>
      <c r="G267" s="69">
        <v>65</v>
      </c>
      <c r="H267" s="69">
        <v>65</v>
      </c>
      <c r="I267" s="69"/>
      <c r="J267" s="69"/>
      <c r="K267" s="69">
        <f t="shared" si="8"/>
        <v>65</v>
      </c>
      <c r="L267" s="69">
        <f t="shared" si="9"/>
        <v>65</v>
      </c>
    </row>
    <row r="268" spans="1:12" ht="12.75" customHeight="1" x14ac:dyDescent="0.2">
      <c r="A268" s="23" t="s">
        <v>49</v>
      </c>
      <c r="B268" s="32" t="s">
        <v>30</v>
      </c>
      <c r="C268" s="33" t="s">
        <v>3</v>
      </c>
      <c r="D268" s="32" t="s">
        <v>2</v>
      </c>
      <c r="E268" s="34" t="s">
        <v>48</v>
      </c>
      <c r="F268" s="45" t="s">
        <v>7</v>
      </c>
      <c r="G268" s="69">
        <f>G269</f>
        <v>2000</v>
      </c>
      <c r="H268" s="69">
        <f>H269</f>
        <v>2000</v>
      </c>
      <c r="I268" s="69"/>
      <c r="J268" s="69"/>
      <c r="K268" s="69">
        <f t="shared" si="8"/>
        <v>2000</v>
      </c>
      <c r="L268" s="69">
        <f t="shared" si="9"/>
        <v>2000</v>
      </c>
    </row>
    <row r="269" spans="1:12" ht="12.75" customHeight="1" x14ac:dyDescent="0.2">
      <c r="A269" s="23" t="s">
        <v>38</v>
      </c>
      <c r="B269" s="32" t="s">
        <v>30</v>
      </c>
      <c r="C269" s="33" t="s">
        <v>3</v>
      </c>
      <c r="D269" s="32" t="s">
        <v>2</v>
      </c>
      <c r="E269" s="34" t="s">
        <v>48</v>
      </c>
      <c r="F269" s="45">
        <v>300</v>
      </c>
      <c r="G269" s="69">
        <f>G270</f>
        <v>2000</v>
      </c>
      <c r="H269" s="69">
        <f>H270</f>
        <v>2000</v>
      </c>
      <c r="I269" s="69"/>
      <c r="J269" s="69"/>
      <c r="K269" s="69">
        <f t="shared" si="8"/>
        <v>2000</v>
      </c>
      <c r="L269" s="69">
        <f t="shared" si="9"/>
        <v>2000</v>
      </c>
    </row>
    <row r="270" spans="1:12" ht="22.5" customHeight="1" x14ac:dyDescent="0.2">
      <c r="A270" s="23" t="s">
        <v>36</v>
      </c>
      <c r="B270" s="32" t="s">
        <v>30</v>
      </c>
      <c r="C270" s="33" t="s">
        <v>3</v>
      </c>
      <c r="D270" s="32" t="s">
        <v>2</v>
      </c>
      <c r="E270" s="34" t="s">
        <v>48</v>
      </c>
      <c r="F270" s="45">
        <v>320</v>
      </c>
      <c r="G270" s="69">
        <v>2000</v>
      </c>
      <c r="H270" s="69">
        <v>2000</v>
      </c>
      <c r="I270" s="69"/>
      <c r="J270" s="69"/>
      <c r="K270" s="69">
        <f t="shared" si="8"/>
        <v>2000</v>
      </c>
      <c r="L270" s="69">
        <f t="shared" si="9"/>
        <v>2000</v>
      </c>
    </row>
    <row r="271" spans="1:12" ht="45" customHeight="1" x14ac:dyDescent="0.2">
      <c r="A271" s="23" t="s">
        <v>261</v>
      </c>
      <c r="B271" s="32" t="s">
        <v>30</v>
      </c>
      <c r="C271" s="33" t="s">
        <v>3</v>
      </c>
      <c r="D271" s="32" t="s">
        <v>2</v>
      </c>
      <c r="E271" s="34" t="s">
        <v>97</v>
      </c>
      <c r="F271" s="45" t="s">
        <v>7</v>
      </c>
      <c r="G271" s="69">
        <f>G272</f>
        <v>2345.1999999999998</v>
      </c>
      <c r="H271" s="69">
        <f>H272</f>
        <v>2345.1999999999998</v>
      </c>
      <c r="I271" s="69"/>
      <c r="J271" s="69"/>
      <c r="K271" s="69">
        <f t="shared" si="8"/>
        <v>2345.1999999999998</v>
      </c>
      <c r="L271" s="69">
        <f t="shared" si="9"/>
        <v>2345.1999999999998</v>
      </c>
    </row>
    <row r="272" spans="1:12" ht="22.5" customHeight="1" x14ac:dyDescent="0.2">
      <c r="A272" s="23" t="s">
        <v>99</v>
      </c>
      <c r="B272" s="32" t="s">
        <v>30</v>
      </c>
      <c r="C272" s="33" t="s">
        <v>3</v>
      </c>
      <c r="D272" s="32" t="s">
        <v>2</v>
      </c>
      <c r="E272" s="34" t="s">
        <v>97</v>
      </c>
      <c r="F272" s="45">
        <v>400</v>
      </c>
      <c r="G272" s="69">
        <f>G273</f>
        <v>2345.1999999999998</v>
      </c>
      <c r="H272" s="69">
        <f>H273</f>
        <v>2345.1999999999998</v>
      </c>
      <c r="I272" s="69"/>
      <c r="J272" s="69"/>
      <c r="K272" s="69">
        <f t="shared" si="8"/>
        <v>2345.1999999999998</v>
      </c>
      <c r="L272" s="69">
        <f t="shared" si="9"/>
        <v>2345.1999999999998</v>
      </c>
    </row>
    <row r="273" spans="1:12" ht="12.75" customHeight="1" x14ac:dyDescent="0.2">
      <c r="A273" s="23" t="s">
        <v>98</v>
      </c>
      <c r="B273" s="32" t="s">
        <v>30</v>
      </c>
      <c r="C273" s="33" t="s">
        <v>3</v>
      </c>
      <c r="D273" s="32" t="s">
        <v>2</v>
      </c>
      <c r="E273" s="34" t="s">
        <v>97</v>
      </c>
      <c r="F273" s="45">
        <v>410</v>
      </c>
      <c r="G273" s="69">
        <v>2345.1999999999998</v>
      </c>
      <c r="H273" s="69">
        <v>2345.1999999999998</v>
      </c>
      <c r="I273" s="69"/>
      <c r="J273" s="69"/>
      <c r="K273" s="69">
        <f t="shared" si="8"/>
        <v>2345.1999999999998</v>
      </c>
      <c r="L273" s="69">
        <f t="shared" si="9"/>
        <v>2345.1999999999998</v>
      </c>
    </row>
    <row r="274" spans="1:12" ht="56.25" customHeight="1" x14ac:dyDescent="0.2">
      <c r="A274" s="36" t="s">
        <v>300</v>
      </c>
      <c r="B274" s="65" t="s">
        <v>34</v>
      </c>
      <c r="C274" s="66" t="s">
        <v>3</v>
      </c>
      <c r="D274" s="65" t="s">
        <v>2</v>
      </c>
      <c r="E274" s="67" t="s">
        <v>9</v>
      </c>
      <c r="F274" s="68" t="s">
        <v>7</v>
      </c>
      <c r="G274" s="22">
        <f>G275+G278+G283+G288+G293+G300+G303+G306+G309+G312</f>
        <v>33739</v>
      </c>
      <c r="H274" s="22">
        <f>H275+H278+H283+H288+H293+H300+H303+H306+H309+H312</f>
        <v>33978.300000000003</v>
      </c>
      <c r="I274" s="22"/>
      <c r="J274" s="22"/>
      <c r="K274" s="22">
        <f t="shared" si="8"/>
        <v>33739</v>
      </c>
      <c r="L274" s="22">
        <f t="shared" si="9"/>
        <v>33978.300000000003</v>
      </c>
    </row>
    <row r="275" spans="1:12" ht="45" customHeight="1" x14ac:dyDescent="0.2">
      <c r="A275" s="23" t="s">
        <v>88</v>
      </c>
      <c r="B275" s="32" t="s">
        <v>34</v>
      </c>
      <c r="C275" s="33" t="s">
        <v>3</v>
      </c>
      <c r="D275" s="32" t="s">
        <v>2</v>
      </c>
      <c r="E275" s="34" t="s">
        <v>87</v>
      </c>
      <c r="F275" s="45" t="s">
        <v>7</v>
      </c>
      <c r="G275" s="69">
        <f>G276</f>
        <v>10.1</v>
      </c>
      <c r="H275" s="69">
        <f>H276</f>
        <v>13.2</v>
      </c>
      <c r="I275" s="69"/>
      <c r="J275" s="69"/>
      <c r="K275" s="69">
        <f t="shared" si="8"/>
        <v>10.1</v>
      </c>
      <c r="L275" s="69">
        <f t="shared" si="9"/>
        <v>13.2</v>
      </c>
    </row>
    <row r="276" spans="1:12" ht="22.5" customHeight="1" x14ac:dyDescent="0.2">
      <c r="A276" s="23" t="s">
        <v>14</v>
      </c>
      <c r="B276" s="32" t="s">
        <v>34</v>
      </c>
      <c r="C276" s="33" t="s">
        <v>3</v>
      </c>
      <c r="D276" s="32" t="s">
        <v>2</v>
      </c>
      <c r="E276" s="34" t="s">
        <v>87</v>
      </c>
      <c r="F276" s="45">
        <v>200</v>
      </c>
      <c r="G276" s="69">
        <f>G277</f>
        <v>10.1</v>
      </c>
      <c r="H276" s="69">
        <f>H277</f>
        <v>13.2</v>
      </c>
      <c r="I276" s="69"/>
      <c r="J276" s="69"/>
      <c r="K276" s="69">
        <f t="shared" ref="K276:K339" si="10">G276+I276</f>
        <v>10.1</v>
      </c>
      <c r="L276" s="69">
        <f t="shared" ref="L276:L339" si="11">H276+J276</f>
        <v>13.2</v>
      </c>
    </row>
    <row r="277" spans="1:12" ht="22.5" customHeight="1" x14ac:dyDescent="0.2">
      <c r="A277" s="23" t="s">
        <v>13</v>
      </c>
      <c r="B277" s="32" t="s">
        <v>34</v>
      </c>
      <c r="C277" s="33" t="s">
        <v>3</v>
      </c>
      <c r="D277" s="32" t="s">
        <v>2</v>
      </c>
      <c r="E277" s="34" t="s">
        <v>87</v>
      </c>
      <c r="F277" s="45">
        <v>240</v>
      </c>
      <c r="G277" s="69">
        <v>10.1</v>
      </c>
      <c r="H277" s="69">
        <v>13.2</v>
      </c>
      <c r="I277" s="69"/>
      <c r="J277" s="69"/>
      <c r="K277" s="69">
        <f t="shared" si="10"/>
        <v>10.1</v>
      </c>
      <c r="L277" s="69">
        <f t="shared" si="11"/>
        <v>13.2</v>
      </c>
    </row>
    <row r="278" spans="1:12" ht="56.25" x14ac:dyDescent="0.2">
      <c r="A278" s="1" t="s">
        <v>277</v>
      </c>
      <c r="B278" s="32" t="s">
        <v>34</v>
      </c>
      <c r="C278" s="33" t="s">
        <v>3</v>
      </c>
      <c r="D278" s="32" t="s">
        <v>2</v>
      </c>
      <c r="E278" s="34">
        <v>78791</v>
      </c>
      <c r="F278" s="45" t="s">
        <v>7</v>
      </c>
      <c r="G278" s="69">
        <f>G279+G281</f>
        <v>1167.3</v>
      </c>
      <c r="H278" s="69">
        <f>H279+H281</f>
        <v>1207.3999999999999</v>
      </c>
      <c r="I278" s="69"/>
      <c r="J278" s="69"/>
      <c r="K278" s="69">
        <f t="shared" si="10"/>
        <v>1167.3</v>
      </c>
      <c r="L278" s="69">
        <f t="shared" si="11"/>
        <v>1207.3999999999999</v>
      </c>
    </row>
    <row r="279" spans="1:12" ht="56.25" customHeight="1" x14ac:dyDescent="0.2">
      <c r="A279" s="23" t="s">
        <v>6</v>
      </c>
      <c r="B279" s="32" t="s">
        <v>34</v>
      </c>
      <c r="C279" s="33" t="s">
        <v>3</v>
      </c>
      <c r="D279" s="32" t="s">
        <v>2</v>
      </c>
      <c r="E279" s="34">
        <v>78791</v>
      </c>
      <c r="F279" s="45">
        <v>100</v>
      </c>
      <c r="G279" s="69">
        <f>G280</f>
        <v>1068.5999999999999</v>
      </c>
      <c r="H279" s="69">
        <f>H280</f>
        <v>1068.5999999999999</v>
      </c>
      <c r="I279" s="69"/>
      <c r="J279" s="69"/>
      <c r="K279" s="69">
        <f t="shared" si="10"/>
        <v>1068.5999999999999</v>
      </c>
      <c r="L279" s="69">
        <f t="shared" si="11"/>
        <v>1068.5999999999999</v>
      </c>
    </row>
    <row r="280" spans="1:12" ht="22.5" customHeight="1" x14ac:dyDescent="0.2">
      <c r="A280" s="23" t="s">
        <v>5</v>
      </c>
      <c r="B280" s="32" t="s">
        <v>34</v>
      </c>
      <c r="C280" s="33" t="s">
        <v>3</v>
      </c>
      <c r="D280" s="32" t="s">
        <v>2</v>
      </c>
      <c r="E280" s="34">
        <v>78791</v>
      </c>
      <c r="F280" s="45">
        <v>120</v>
      </c>
      <c r="G280" s="69">
        <f>790+40+238.6</f>
        <v>1068.5999999999999</v>
      </c>
      <c r="H280" s="69">
        <f>790+40+238.6</f>
        <v>1068.5999999999999</v>
      </c>
      <c r="I280" s="69"/>
      <c r="J280" s="69"/>
      <c r="K280" s="69">
        <f t="shared" si="10"/>
        <v>1068.5999999999999</v>
      </c>
      <c r="L280" s="69">
        <f t="shared" si="11"/>
        <v>1068.5999999999999</v>
      </c>
    </row>
    <row r="281" spans="1:12" ht="22.5" customHeight="1" x14ac:dyDescent="0.2">
      <c r="A281" s="23" t="s">
        <v>14</v>
      </c>
      <c r="B281" s="32" t="s">
        <v>34</v>
      </c>
      <c r="C281" s="33" t="s">
        <v>3</v>
      </c>
      <c r="D281" s="32" t="s">
        <v>2</v>
      </c>
      <c r="E281" s="34">
        <v>78791</v>
      </c>
      <c r="F281" s="45">
        <v>200</v>
      </c>
      <c r="G281" s="69">
        <f>G282</f>
        <v>98.7</v>
      </c>
      <c r="H281" s="69">
        <f>H282</f>
        <v>138.80000000000001</v>
      </c>
      <c r="I281" s="69"/>
      <c r="J281" s="69"/>
      <c r="K281" s="69">
        <f t="shared" si="10"/>
        <v>98.7</v>
      </c>
      <c r="L281" s="69">
        <f t="shared" si="11"/>
        <v>138.80000000000001</v>
      </c>
    </row>
    <row r="282" spans="1:12" ht="22.5" customHeight="1" x14ac:dyDescent="0.2">
      <c r="A282" s="23" t="s">
        <v>13</v>
      </c>
      <c r="B282" s="32" t="s">
        <v>34</v>
      </c>
      <c r="C282" s="33" t="s">
        <v>3</v>
      </c>
      <c r="D282" s="32" t="s">
        <v>2</v>
      </c>
      <c r="E282" s="34">
        <v>78791</v>
      </c>
      <c r="F282" s="45">
        <v>240</v>
      </c>
      <c r="G282" s="69">
        <v>98.7</v>
      </c>
      <c r="H282" s="69">
        <v>138.80000000000001</v>
      </c>
      <c r="I282" s="69"/>
      <c r="J282" s="69"/>
      <c r="K282" s="69">
        <f t="shared" si="10"/>
        <v>98.7</v>
      </c>
      <c r="L282" s="69">
        <f t="shared" si="11"/>
        <v>138.80000000000001</v>
      </c>
    </row>
    <row r="283" spans="1:12" ht="56.25" customHeight="1" x14ac:dyDescent="0.2">
      <c r="A283" s="1" t="s">
        <v>280</v>
      </c>
      <c r="B283" s="32">
        <v>7</v>
      </c>
      <c r="C283" s="33">
        <v>0</v>
      </c>
      <c r="D283" s="32">
        <v>0</v>
      </c>
      <c r="E283" s="34">
        <v>78792</v>
      </c>
      <c r="F283" s="45"/>
      <c r="G283" s="70">
        <f>G284+G286</f>
        <v>5837</v>
      </c>
      <c r="H283" s="70">
        <f>H284+H286</f>
        <v>6037.3</v>
      </c>
      <c r="I283" s="70"/>
      <c r="J283" s="70"/>
      <c r="K283" s="70">
        <f t="shared" si="10"/>
        <v>5837</v>
      </c>
      <c r="L283" s="70">
        <f t="shared" si="11"/>
        <v>6037.3</v>
      </c>
    </row>
    <row r="284" spans="1:12" ht="56.25" customHeight="1" x14ac:dyDescent="0.2">
      <c r="A284" s="1" t="s">
        <v>6</v>
      </c>
      <c r="B284" s="32" t="s">
        <v>34</v>
      </c>
      <c r="C284" s="33" t="s">
        <v>3</v>
      </c>
      <c r="D284" s="32" t="s">
        <v>2</v>
      </c>
      <c r="E284" s="34">
        <v>78792</v>
      </c>
      <c r="F284" s="45">
        <v>100</v>
      </c>
      <c r="G284" s="70">
        <f>G285</f>
        <v>5053.8</v>
      </c>
      <c r="H284" s="70">
        <f>H285</f>
        <v>5053.8</v>
      </c>
      <c r="I284" s="70"/>
      <c r="J284" s="70"/>
      <c r="K284" s="70">
        <f t="shared" si="10"/>
        <v>5053.8</v>
      </c>
      <c r="L284" s="70">
        <f t="shared" si="11"/>
        <v>5053.8</v>
      </c>
    </row>
    <row r="285" spans="1:12" ht="22.5" customHeight="1" x14ac:dyDescent="0.2">
      <c r="A285" s="1" t="s">
        <v>5</v>
      </c>
      <c r="B285" s="32" t="s">
        <v>34</v>
      </c>
      <c r="C285" s="33" t="s">
        <v>3</v>
      </c>
      <c r="D285" s="32" t="s">
        <v>2</v>
      </c>
      <c r="E285" s="34">
        <v>78792</v>
      </c>
      <c r="F285" s="45">
        <v>120</v>
      </c>
      <c r="G285" s="70">
        <f>3615.3+346.7+1091.8</f>
        <v>5053.8</v>
      </c>
      <c r="H285" s="70">
        <f>1091.8+3615.3+346.7</f>
        <v>5053.8</v>
      </c>
      <c r="I285" s="70"/>
      <c r="J285" s="70"/>
      <c r="K285" s="70">
        <f t="shared" si="10"/>
        <v>5053.8</v>
      </c>
      <c r="L285" s="70">
        <f t="shared" si="11"/>
        <v>5053.8</v>
      </c>
    </row>
    <row r="286" spans="1:12" ht="22.5" customHeight="1" x14ac:dyDescent="0.2">
      <c r="A286" s="1" t="s">
        <v>14</v>
      </c>
      <c r="B286" s="32" t="s">
        <v>34</v>
      </c>
      <c r="C286" s="33" t="s">
        <v>3</v>
      </c>
      <c r="D286" s="32" t="s">
        <v>2</v>
      </c>
      <c r="E286" s="34">
        <v>78792</v>
      </c>
      <c r="F286" s="45">
        <v>200</v>
      </c>
      <c r="G286" s="70">
        <f>G287</f>
        <v>783.2</v>
      </c>
      <c r="H286" s="70">
        <f>H287</f>
        <v>983.5</v>
      </c>
      <c r="I286" s="70"/>
      <c r="J286" s="70"/>
      <c r="K286" s="70">
        <f t="shared" si="10"/>
        <v>783.2</v>
      </c>
      <c r="L286" s="70">
        <f t="shared" si="11"/>
        <v>983.5</v>
      </c>
    </row>
    <row r="287" spans="1:12" ht="22.5" customHeight="1" x14ac:dyDescent="0.2">
      <c r="A287" s="1" t="s">
        <v>13</v>
      </c>
      <c r="B287" s="32" t="s">
        <v>34</v>
      </c>
      <c r="C287" s="33" t="s">
        <v>3</v>
      </c>
      <c r="D287" s="32" t="s">
        <v>2</v>
      </c>
      <c r="E287" s="34">
        <v>78792</v>
      </c>
      <c r="F287" s="45">
        <v>240</v>
      </c>
      <c r="G287" s="70">
        <v>783.2</v>
      </c>
      <c r="H287" s="70">
        <v>983.5</v>
      </c>
      <c r="I287" s="70"/>
      <c r="J287" s="70"/>
      <c r="K287" s="70">
        <f t="shared" si="10"/>
        <v>783.2</v>
      </c>
      <c r="L287" s="70">
        <f t="shared" si="11"/>
        <v>983.5</v>
      </c>
    </row>
    <row r="288" spans="1:12" ht="22.5" customHeight="1" x14ac:dyDescent="0.2">
      <c r="A288" s="23" t="s">
        <v>91</v>
      </c>
      <c r="B288" s="32" t="s">
        <v>34</v>
      </c>
      <c r="C288" s="33" t="s">
        <v>3</v>
      </c>
      <c r="D288" s="32" t="s">
        <v>2</v>
      </c>
      <c r="E288" s="34" t="s">
        <v>90</v>
      </c>
      <c r="F288" s="45" t="s">
        <v>7</v>
      </c>
      <c r="G288" s="69">
        <f>G289+G291</f>
        <v>583.70000000000005</v>
      </c>
      <c r="H288" s="69">
        <f>H289+H291</f>
        <v>603.70000000000005</v>
      </c>
      <c r="I288" s="69"/>
      <c r="J288" s="69"/>
      <c r="K288" s="69">
        <f t="shared" si="10"/>
        <v>583.70000000000005</v>
      </c>
      <c r="L288" s="69">
        <f t="shared" si="11"/>
        <v>603.70000000000005</v>
      </c>
    </row>
    <row r="289" spans="1:12" ht="56.25" customHeight="1" x14ac:dyDescent="0.2">
      <c r="A289" s="23" t="s">
        <v>6</v>
      </c>
      <c r="B289" s="32" t="s">
        <v>34</v>
      </c>
      <c r="C289" s="33" t="s">
        <v>3</v>
      </c>
      <c r="D289" s="32" t="s">
        <v>2</v>
      </c>
      <c r="E289" s="34" t="s">
        <v>90</v>
      </c>
      <c r="F289" s="45">
        <v>100</v>
      </c>
      <c r="G289" s="69">
        <f>G290</f>
        <v>465.70000000000005</v>
      </c>
      <c r="H289" s="69">
        <f>H290</f>
        <v>465.70000000000005</v>
      </c>
      <c r="I289" s="69"/>
      <c r="J289" s="69"/>
      <c r="K289" s="69">
        <f t="shared" si="10"/>
        <v>465.70000000000005</v>
      </c>
      <c r="L289" s="69">
        <f t="shared" si="11"/>
        <v>465.70000000000005</v>
      </c>
    </row>
    <row r="290" spans="1:12" ht="22.5" customHeight="1" x14ac:dyDescent="0.2">
      <c r="A290" s="23" t="s">
        <v>5</v>
      </c>
      <c r="B290" s="32" t="s">
        <v>34</v>
      </c>
      <c r="C290" s="33" t="s">
        <v>3</v>
      </c>
      <c r="D290" s="32" t="s">
        <v>2</v>
      </c>
      <c r="E290" s="34" t="s">
        <v>90</v>
      </c>
      <c r="F290" s="45">
        <v>120</v>
      </c>
      <c r="G290" s="69">
        <f>345.7+15.6+104.4</f>
        <v>465.70000000000005</v>
      </c>
      <c r="H290" s="69">
        <f>345.7+15.6+104.4</f>
        <v>465.70000000000005</v>
      </c>
      <c r="I290" s="69"/>
      <c r="J290" s="69"/>
      <c r="K290" s="69">
        <f t="shared" si="10"/>
        <v>465.70000000000005</v>
      </c>
      <c r="L290" s="69">
        <f t="shared" si="11"/>
        <v>465.70000000000005</v>
      </c>
    </row>
    <row r="291" spans="1:12" ht="22.5" customHeight="1" x14ac:dyDescent="0.2">
      <c r="A291" s="23" t="s">
        <v>14</v>
      </c>
      <c r="B291" s="32" t="s">
        <v>34</v>
      </c>
      <c r="C291" s="33" t="s">
        <v>3</v>
      </c>
      <c r="D291" s="32" t="s">
        <v>2</v>
      </c>
      <c r="E291" s="34" t="s">
        <v>90</v>
      </c>
      <c r="F291" s="45">
        <v>200</v>
      </c>
      <c r="G291" s="69">
        <f>G292</f>
        <v>118</v>
      </c>
      <c r="H291" s="69">
        <f>H292</f>
        <v>138</v>
      </c>
      <c r="I291" s="69"/>
      <c r="J291" s="69"/>
      <c r="K291" s="69">
        <f t="shared" si="10"/>
        <v>118</v>
      </c>
      <c r="L291" s="69">
        <f t="shared" si="11"/>
        <v>138</v>
      </c>
    </row>
    <row r="292" spans="1:12" ht="22.5" customHeight="1" x14ac:dyDescent="0.2">
      <c r="A292" s="23" t="s">
        <v>13</v>
      </c>
      <c r="B292" s="32" t="s">
        <v>34</v>
      </c>
      <c r="C292" s="33" t="s">
        <v>3</v>
      </c>
      <c r="D292" s="32" t="s">
        <v>2</v>
      </c>
      <c r="E292" s="34" t="s">
        <v>90</v>
      </c>
      <c r="F292" s="45">
        <v>240</v>
      </c>
      <c r="G292" s="69">
        <v>118</v>
      </c>
      <c r="H292" s="69">
        <v>138</v>
      </c>
      <c r="I292" s="69"/>
      <c r="J292" s="69"/>
      <c r="K292" s="69">
        <f t="shared" si="10"/>
        <v>118</v>
      </c>
      <c r="L292" s="69">
        <f t="shared" si="11"/>
        <v>138</v>
      </c>
    </row>
    <row r="293" spans="1:12" ht="22.5" customHeight="1" x14ac:dyDescent="0.2">
      <c r="A293" s="23" t="s">
        <v>15</v>
      </c>
      <c r="B293" s="32" t="s">
        <v>34</v>
      </c>
      <c r="C293" s="33" t="s">
        <v>3</v>
      </c>
      <c r="D293" s="32" t="s">
        <v>2</v>
      </c>
      <c r="E293" s="34" t="s">
        <v>11</v>
      </c>
      <c r="F293" s="45" t="s">
        <v>7</v>
      </c>
      <c r="G293" s="69">
        <f>G294+G296+G298</f>
        <v>18298.3</v>
      </c>
      <c r="H293" s="69">
        <f>H294+H296+H298</f>
        <v>18298.3</v>
      </c>
      <c r="I293" s="69"/>
      <c r="J293" s="69"/>
      <c r="K293" s="69">
        <f t="shared" si="10"/>
        <v>18298.3</v>
      </c>
      <c r="L293" s="69">
        <f t="shared" si="11"/>
        <v>18298.3</v>
      </c>
    </row>
    <row r="294" spans="1:12" ht="56.25" customHeight="1" x14ac:dyDescent="0.2">
      <c r="A294" s="23" t="s">
        <v>6</v>
      </c>
      <c r="B294" s="32" t="s">
        <v>34</v>
      </c>
      <c r="C294" s="33" t="s">
        <v>3</v>
      </c>
      <c r="D294" s="32" t="s">
        <v>2</v>
      </c>
      <c r="E294" s="34" t="s">
        <v>11</v>
      </c>
      <c r="F294" s="45">
        <v>100</v>
      </c>
      <c r="G294" s="69">
        <f>G295</f>
        <v>17194.8</v>
      </c>
      <c r="H294" s="69">
        <f>H295</f>
        <v>17194.8</v>
      </c>
      <c r="I294" s="69"/>
      <c r="J294" s="69"/>
      <c r="K294" s="69">
        <f t="shared" si="10"/>
        <v>17194.8</v>
      </c>
      <c r="L294" s="69">
        <f t="shared" si="11"/>
        <v>17194.8</v>
      </c>
    </row>
    <row r="295" spans="1:12" ht="22.5" customHeight="1" x14ac:dyDescent="0.2">
      <c r="A295" s="23" t="s">
        <v>5</v>
      </c>
      <c r="B295" s="32" t="s">
        <v>34</v>
      </c>
      <c r="C295" s="33" t="s">
        <v>3</v>
      </c>
      <c r="D295" s="32" t="s">
        <v>2</v>
      </c>
      <c r="E295" s="34" t="s">
        <v>11</v>
      </c>
      <c r="F295" s="45">
        <v>120</v>
      </c>
      <c r="G295" s="69">
        <f>12845.4+470+3879.4</f>
        <v>17194.8</v>
      </c>
      <c r="H295" s="69">
        <f>12845.4+470+3879.4</f>
        <v>17194.8</v>
      </c>
      <c r="I295" s="69"/>
      <c r="J295" s="69"/>
      <c r="K295" s="69">
        <f t="shared" si="10"/>
        <v>17194.8</v>
      </c>
      <c r="L295" s="69">
        <f t="shared" si="11"/>
        <v>17194.8</v>
      </c>
    </row>
    <row r="296" spans="1:12" ht="22.5" customHeight="1" x14ac:dyDescent="0.2">
      <c r="A296" s="23" t="s">
        <v>14</v>
      </c>
      <c r="B296" s="32" t="s">
        <v>34</v>
      </c>
      <c r="C296" s="33" t="s">
        <v>3</v>
      </c>
      <c r="D296" s="32" t="s">
        <v>2</v>
      </c>
      <c r="E296" s="34" t="s">
        <v>11</v>
      </c>
      <c r="F296" s="45">
        <v>200</v>
      </c>
      <c r="G296" s="69">
        <f>G297</f>
        <v>1094.5</v>
      </c>
      <c r="H296" s="69">
        <f>H297</f>
        <v>1094.5</v>
      </c>
      <c r="I296" s="69"/>
      <c r="J296" s="69"/>
      <c r="K296" s="69">
        <f t="shared" si="10"/>
        <v>1094.5</v>
      </c>
      <c r="L296" s="69">
        <f t="shared" si="11"/>
        <v>1094.5</v>
      </c>
    </row>
    <row r="297" spans="1:12" ht="22.5" customHeight="1" x14ac:dyDescent="0.2">
      <c r="A297" s="23" t="s">
        <v>13</v>
      </c>
      <c r="B297" s="32" t="s">
        <v>34</v>
      </c>
      <c r="C297" s="33" t="s">
        <v>3</v>
      </c>
      <c r="D297" s="32" t="s">
        <v>2</v>
      </c>
      <c r="E297" s="34" t="s">
        <v>11</v>
      </c>
      <c r="F297" s="45">
        <v>240</v>
      </c>
      <c r="G297" s="69">
        <f>991+103.5</f>
        <v>1094.5</v>
      </c>
      <c r="H297" s="69">
        <f>991+103.5</f>
        <v>1094.5</v>
      </c>
      <c r="I297" s="69"/>
      <c r="J297" s="69"/>
      <c r="K297" s="69">
        <f t="shared" si="10"/>
        <v>1094.5</v>
      </c>
      <c r="L297" s="69">
        <f t="shared" si="11"/>
        <v>1094.5</v>
      </c>
    </row>
    <row r="298" spans="1:12" ht="12.75" customHeight="1" x14ac:dyDescent="0.2">
      <c r="A298" s="23" t="s">
        <v>71</v>
      </c>
      <c r="B298" s="32" t="s">
        <v>34</v>
      </c>
      <c r="C298" s="33" t="s">
        <v>3</v>
      </c>
      <c r="D298" s="32" t="s">
        <v>2</v>
      </c>
      <c r="E298" s="34" t="s">
        <v>11</v>
      </c>
      <c r="F298" s="45">
        <v>800</v>
      </c>
      <c r="G298" s="69">
        <f>G299</f>
        <v>9</v>
      </c>
      <c r="H298" s="69">
        <f>H299</f>
        <v>9</v>
      </c>
      <c r="I298" s="69"/>
      <c r="J298" s="69"/>
      <c r="K298" s="69">
        <f t="shared" si="10"/>
        <v>9</v>
      </c>
      <c r="L298" s="69">
        <f t="shared" si="11"/>
        <v>9</v>
      </c>
    </row>
    <row r="299" spans="1:12" ht="12.75" customHeight="1" x14ac:dyDescent="0.2">
      <c r="A299" s="23" t="s">
        <v>70</v>
      </c>
      <c r="B299" s="32" t="s">
        <v>34</v>
      </c>
      <c r="C299" s="33" t="s">
        <v>3</v>
      </c>
      <c r="D299" s="32" t="s">
        <v>2</v>
      </c>
      <c r="E299" s="34" t="s">
        <v>11</v>
      </c>
      <c r="F299" s="45">
        <v>850</v>
      </c>
      <c r="G299" s="69">
        <f>0.6+8.4</f>
        <v>9</v>
      </c>
      <c r="H299" s="69">
        <f>0.6+8.4</f>
        <v>9</v>
      </c>
      <c r="I299" s="69"/>
      <c r="J299" s="69"/>
      <c r="K299" s="69">
        <f t="shared" si="10"/>
        <v>9</v>
      </c>
      <c r="L299" s="69">
        <f t="shared" si="11"/>
        <v>9</v>
      </c>
    </row>
    <row r="300" spans="1:12" x14ac:dyDescent="0.2">
      <c r="A300" s="23" t="s">
        <v>315</v>
      </c>
      <c r="B300" s="32" t="s">
        <v>34</v>
      </c>
      <c r="C300" s="33" t="s">
        <v>3</v>
      </c>
      <c r="D300" s="32" t="s">
        <v>2</v>
      </c>
      <c r="E300" s="34" t="s">
        <v>278</v>
      </c>
      <c r="F300" s="45" t="s">
        <v>7</v>
      </c>
      <c r="G300" s="69">
        <f>G301</f>
        <v>132.19999999999999</v>
      </c>
      <c r="H300" s="69">
        <f>H301</f>
        <v>132.19999999999999</v>
      </c>
      <c r="I300" s="69"/>
      <c r="J300" s="69"/>
      <c r="K300" s="69">
        <f t="shared" si="10"/>
        <v>132.19999999999999</v>
      </c>
      <c r="L300" s="69">
        <f t="shared" si="11"/>
        <v>132.19999999999999</v>
      </c>
    </row>
    <row r="301" spans="1:12" ht="22.5" customHeight="1" x14ac:dyDescent="0.2">
      <c r="A301" s="23" t="s">
        <v>14</v>
      </c>
      <c r="B301" s="32" t="s">
        <v>34</v>
      </c>
      <c r="C301" s="33" t="s">
        <v>3</v>
      </c>
      <c r="D301" s="32" t="s">
        <v>2</v>
      </c>
      <c r="E301" s="34" t="s">
        <v>278</v>
      </c>
      <c r="F301" s="45">
        <v>200</v>
      </c>
      <c r="G301" s="69">
        <f>G302</f>
        <v>132.19999999999999</v>
      </c>
      <c r="H301" s="69">
        <f>H302</f>
        <v>132.19999999999999</v>
      </c>
      <c r="I301" s="69"/>
      <c r="J301" s="69"/>
      <c r="K301" s="69">
        <f t="shared" si="10"/>
        <v>132.19999999999999</v>
      </c>
      <c r="L301" s="69">
        <f t="shared" si="11"/>
        <v>132.19999999999999</v>
      </c>
    </row>
    <row r="302" spans="1:12" ht="22.5" customHeight="1" x14ac:dyDescent="0.2">
      <c r="A302" s="23" t="s">
        <v>13</v>
      </c>
      <c r="B302" s="32" t="s">
        <v>34</v>
      </c>
      <c r="C302" s="33" t="s">
        <v>3</v>
      </c>
      <c r="D302" s="32" t="s">
        <v>2</v>
      </c>
      <c r="E302" s="34" t="s">
        <v>278</v>
      </c>
      <c r="F302" s="45">
        <v>240</v>
      </c>
      <c r="G302" s="69">
        <v>132.19999999999999</v>
      </c>
      <c r="H302" s="69">
        <v>132.19999999999999</v>
      </c>
      <c r="I302" s="69"/>
      <c r="J302" s="69"/>
      <c r="K302" s="69">
        <f t="shared" si="10"/>
        <v>132.19999999999999</v>
      </c>
      <c r="L302" s="69">
        <f t="shared" si="11"/>
        <v>132.19999999999999</v>
      </c>
    </row>
    <row r="303" spans="1:12" ht="12.75" customHeight="1" x14ac:dyDescent="0.2">
      <c r="A303" s="23" t="s">
        <v>83</v>
      </c>
      <c r="B303" s="32" t="s">
        <v>34</v>
      </c>
      <c r="C303" s="33" t="s">
        <v>3</v>
      </c>
      <c r="D303" s="32" t="s">
        <v>2</v>
      </c>
      <c r="E303" s="34" t="s">
        <v>82</v>
      </c>
      <c r="F303" s="45" t="s">
        <v>7</v>
      </c>
      <c r="G303" s="69">
        <f>G304</f>
        <v>40</v>
      </c>
      <c r="H303" s="69">
        <f>H304</f>
        <v>40</v>
      </c>
      <c r="I303" s="69"/>
      <c r="J303" s="69"/>
      <c r="K303" s="69">
        <f t="shared" si="10"/>
        <v>40</v>
      </c>
      <c r="L303" s="69">
        <f t="shared" si="11"/>
        <v>40</v>
      </c>
    </row>
    <row r="304" spans="1:12" ht="22.5" customHeight="1" x14ac:dyDescent="0.2">
      <c r="A304" s="23" t="s">
        <v>14</v>
      </c>
      <c r="B304" s="32" t="s">
        <v>34</v>
      </c>
      <c r="C304" s="33" t="s">
        <v>3</v>
      </c>
      <c r="D304" s="32" t="s">
        <v>2</v>
      </c>
      <c r="E304" s="34" t="s">
        <v>82</v>
      </c>
      <c r="F304" s="45">
        <v>200</v>
      </c>
      <c r="G304" s="69">
        <f>G305</f>
        <v>40</v>
      </c>
      <c r="H304" s="69">
        <f>H305</f>
        <v>40</v>
      </c>
      <c r="I304" s="69"/>
      <c r="J304" s="69"/>
      <c r="K304" s="69">
        <f t="shared" si="10"/>
        <v>40</v>
      </c>
      <c r="L304" s="69">
        <f t="shared" si="11"/>
        <v>40</v>
      </c>
    </row>
    <row r="305" spans="1:12" ht="22.5" customHeight="1" x14ac:dyDescent="0.2">
      <c r="A305" s="23" t="s">
        <v>13</v>
      </c>
      <c r="B305" s="32" t="s">
        <v>34</v>
      </c>
      <c r="C305" s="33" t="s">
        <v>3</v>
      </c>
      <c r="D305" s="32" t="s">
        <v>2</v>
      </c>
      <c r="E305" s="34" t="s">
        <v>82</v>
      </c>
      <c r="F305" s="45">
        <v>240</v>
      </c>
      <c r="G305" s="69">
        <v>40</v>
      </c>
      <c r="H305" s="69">
        <v>40</v>
      </c>
      <c r="I305" s="69"/>
      <c r="J305" s="69"/>
      <c r="K305" s="69">
        <f t="shared" si="10"/>
        <v>40</v>
      </c>
      <c r="L305" s="69">
        <f t="shared" si="11"/>
        <v>40</v>
      </c>
    </row>
    <row r="306" spans="1:12" ht="22.5" customHeight="1" x14ac:dyDescent="0.2">
      <c r="A306" s="23" t="s">
        <v>81</v>
      </c>
      <c r="B306" s="32" t="s">
        <v>34</v>
      </c>
      <c r="C306" s="33" t="s">
        <v>3</v>
      </c>
      <c r="D306" s="32" t="s">
        <v>2</v>
      </c>
      <c r="E306" s="34" t="s">
        <v>80</v>
      </c>
      <c r="F306" s="45" t="s">
        <v>7</v>
      </c>
      <c r="G306" s="69">
        <f>G307</f>
        <v>2868.6</v>
      </c>
      <c r="H306" s="69">
        <f>H307</f>
        <v>2844.4</v>
      </c>
      <c r="I306" s="69"/>
      <c r="J306" s="69"/>
      <c r="K306" s="69">
        <f t="shared" si="10"/>
        <v>2868.6</v>
      </c>
      <c r="L306" s="69">
        <f t="shared" si="11"/>
        <v>2844.4</v>
      </c>
    </row>
    <row r="307" spans="1:12" ht="22.5" customHeight="1" x14ac:dyDescent="0.2">
      <c r="A307" s="23" t="s">
        <v>14</v>
      </c>
      <c r="B307" s="32" t="s">
        <v>34</v>
      </c>
      <c r="C307" s="33" t="s">
        <v>3</v>
      </c>
      <c r="D307" s="32" t="s">
        <v>2</v>
      </c>
      <c r="E307" s="34" t="s">
        <v>80</v>
      </c>
      <c r="F307" s="45">
        <v>200</v>
      </c>
      <c r="G307" s="69">
        <f>G308</f>
        <v>2868.6</v>
      </c>
      <c r="H307" s="69">
        <f>H308</f>
        <v>2844.4</v>
      </c>
      <c r="I307" s="69"/>
      <c r="J307" s="69"/>
      <c r="K307" s="69">
        <f t="shared" si="10"/>
        <v>2868.6</v>
      </c>
      <c r="L307" s="69">
        <f t="shared" si="11"/>
        <v>2844.4</v>
      </c>
    </row>
    <row r="308" spans="1:12" ht="22.5" customHeight="1" x14ac:dyDescent="0.2">
      <c r="A308" s="23" t="s">
        <v>13</v>
      </c>
      <c r="B308" s="32" t="s">
        <v>34</v>
      </c>
      <c r="C308" s="33" t="s">
        <v>3</v>
      </c>
      <c r="D308" s="32" t="s">
        <v>2</v>
      </c>
      <c r="E308" s="34" t="s">
        <v>80</v>
      </c>
      <c r="F308" s="45">
        <v>240</v>
      </c>
      <c r="G308" s="69">
        <f>332.9+230.4+27.1+1463.7+101.5+260+453</f>
        <v>2868.6</v>
      </c>
      <c r="H308" s="69">
        <f>308.7+230.4+27.1+1463.7+101.5+260+453</f>
        <v>2844.4</v>
      </c>
      <c r="I308" s="69"/>
      <c r="J308" s="69"/>
      <c r="K308" s="69">
        <f t="shared" si="10"/>
        <v>2868.6</v>
      </c>
      <c r="L308" s="69">
        <f t="shared" si="11"/>
        <v>2844.4</v>
      </c>
    </row>
    <row r="309" spans="1:12" ht="45" customHeight="1" x14ac:dyDescent="0.2">
      <c r="A309" s="23" t="s">
        <v>225</v>
      </c>
      <c r="B309" s="32" t="s">
        <v>34</v>
      </c>
      <c r="C309" s="33" t="s">
        <v>3</v>
      </c>
      <c r="D309" s="32" t="s">
        <v>2</v>
      </c>
      <c r="E309" s="34" t="s">
        <v>224</v>
      </c>
      <c r="F309" s="45" t="s">
        <v>7</v>
      </c>
      <c r="G309" s="69">
        <f>G310</f>
        <v>4413.8</v>
      </c>
      <c r="H309" s="69">
        <f>H310</f>
        <v>4413.8</v>
      </c>
      <c r="I309" s="69"/>
      <c r="J309" s="69"/>
      <c r="K309" s="69">
        <f t="shared" si="10"/>
        <v>4413.8</v>
      </c>
      <c r="L309" s="69">
        <f t="shared" si="11"/>
        <v>4413.8</v>
      </c>
    </row>
    <row r="310" spans="1:12" ht="22.5" customHeight="1" x14ac:dyDescent="0.2">
      <c r="A310" s="23" t="s">
        <v>79</v>
      </c>
      <c r="B310" s="32" t="s">
        <v>34</v>
      </c>
      <c r="C310" s="33" t="s">
        <v>3</v>
      </c>
      <c r="D310" s="32" t="s">
        <v>2</v>
      </c>
      <c r="E310" s="34" t="s">
        <v>224</v>
      </c>
      <c r="F310" s="45">
        <v>600</v>
      </c>
      <c r="G310" s="69">
        <f>G311</f>
        <v>4413.8</v>
      </c>
      <c r="H310" s="69">
        <f>H311</f>
        <v>4413.8</v>
      </c>
      <c r="I310" s="69"/>
      <c r="J310" s="69"/>
      <c r="K310" s="69">
        <f t="shared" si="10"/>
        <v>4413.8</v>
      </c>
      <c r="L310" s="69">
        <f t="shared" si="11"/>
        <v>4413.8</v>
      </c>
    </row>
    <row r="311" spans="1:12" ht="12.75" customHeight="1" x14ac:dyDescent="0.2">
      <c r="A311" s="23" t="s">
        <v>156</v>
      </c>
      <c r="B311" s="32" t="s">
        <v>34</v>
      </c>
      <c r="C311" s="33" t="s">
        <v>3</v>
      </c>
      <c r="D311" s="32" t="s">
        <v>2</v>
      </c>
      <c r="E311" s="34" t="s">
        <v>224</v>
      </c>
      <c r="F311" s="45">
        <v>610</v>
      </c>
      <c r="G311" s="69">
        <v>4413.8</v>
      </c>
      <c r="H311" s="69">
        <v>4413.8</v>
      </c>
      <c r="I311" s="69"/>
      <c r="J311" s="69"/>
      <c r="K311" s="69">
        <f t="shared" si="10"/>
        <v>4413.8</v>
      </c>
      <c r="L311" s="69">
        <f t="shared" si="11"/>
        <v>4413.8</v>
      </c>
    </row>
    <row r="312" spans="1:12" ht="22.5" customHeight="1" x14ac:dyDescent="0.2">
      <c r="A312" s="23" t="s">
        <v>314</v>
      </c>
      <c r="B312" s="32" t="s">
        <v>34</v>
      </c>
      <c r="C312" s="33" t="s">
        <v>3</v>
      </c>
      <c r="D312" s="32" t="s">
        <v>2</v>
      </c>
      <c r="E312" s="34">
        <v>80550</v>
      </c>
      <c r="F312" s="45" t="s">
        <v>7</v>
      </c>
      <c r="G312" s="69">
        <f>G313+G315</f>
        <v>388</v>
      </c>
      <c r="H312" s="69">
        <f>H313+H315</f>
        <v>388</v>
      </c>
      <c r="I312" s="69"/>
      <c r="J312" s="69"/>
      <c r="K312" s="69">
        <f t="shared" si="10"/>
        <v>388</v>
      </c>
      <c r="L312" s="69">
        <f t="shared" si="11"/>
        <v>388</v>
      </c>
    </row>
    <row r="313" spans="1:12" ht="56.25" customHeight="1" x14ac:dyDescent="0.2">
      <c r="A313" s="23" t="s">
        <v>6</v>
      </c>
      <c r="B313" s="32" t="s">
        <v>34</v>
      </c>
      <c r="C313" s="33" t="s">
        <v>3</v>
      </c>
      <c r="D313" s="32" t="s">
        <v>2</v>
      </c>
      <c r="E313" s="34">
        <v>80550</v>
      </c>
      <c r="F313" s="45">
        <v>100</v>
      </c>
      <c r="G313" s="69">
        <f>G314</f>
        <v>34</v>
      </c>
      <c r="H313" s="69">
        <f>H314</f>
        <v>34</v>
      </c>
      <c r="I313" s="69"/>
      <c r="J313" s="69"/>
      <c r="K313" s="69">
        <f t="shared" si="10"/>
        <v>34</v>
      </c>
      <c r="L313" s="69">
        <f t="shared" si="11"/>
        <v>34</v>
      </c>
    </row>
    <row r="314" spans="1:12" ht="22.5" customHeight="1" x14ac:dyDescent="0.2">
      <c r="A314" s="23" t="s">
        <v>5</v>
      </c>
      <c r="B314" s="32" t="s">
        <v>34</v>
      </c>
      <c r="C314" s="33" t="s">
        <v>3</v>
      </c>
      <c r="D314" s="32" t="s">
        <v>2</v>
      </c>
      <c r="E314" s="34">
        <v>80550</v>
      </c>
      <c r="F314" s="45">
        <v>120</v>
      </c>
      <c r="G314" s="69">
        <v>34</v>
      </c>
      <c r="H314" s="69">
        <v>34</v>
      </c>
      <c r="I314" s="69"/>
      <c r="J314" s="69"/>
      <c r="K314" s="69">
        <f t="shared" si="10"/>
        <v>34</v>
      </c>
      <c r="L314" s="69">
        <f t="shared" si="11"/>
        <v>34</v>
      </c>
    </row>
    <row r="315" spans="1:12" ht="22.5" customHeight="1" x14ac:dyDescent="0.2">
      <c r="A315" s="23" t="s">
        <v>14</v>
      </c>
      <c r="B315" s="32" t="s">
        <v>34</v>
      </c>
      <c r="C315" s="33" t="s">
        <v>3</v>
      </c>
      <c r="D315" s="32" t="s">
        <v>2</v>
      </c>
      <c r="E315" s="34">
        <v>80550</v>
      </c>
      <c r="F315" s="45">
        <v>200</v>
      </c>
      <c r="G315" s="69">
        <f>G316</f>
        <v>354</v>
      </c>
      <c r="H315" s="69">
        <f>H316</f>
        <v>354</v>
      </c>
      <c r="I315" s="69"/>
      <c r="J315" s="69"/>
      <c r="K315" s="69">
        <f t="shared" si="10"/>
        <v>354</v>
      </c>
      <c r="L315" s="69">
        <f t="shared" si="11"/>
        <v>354</v>
      </c>
    </row>
    <row r="316" spans="1:12" ht="22.5" customHeight="1" x14ac:dyDescent="0.2">
      <c r="A316" s="23" t="s">
        <v>13</v>
      </c>
      <c r="B316" s="32" t="s">
        <v>34</v>
      </c>
      <c r="C316" s="33" t="s">
        <v>3</v>
      </c>
      <c r="D316" s="32" t="s">
        <v>2</v>
      </c>
      <c r="E316" s="34">
        <v>80550</v>
      </c>
      <c r="F316" s="45">
        <v>240</v>
      </c>
      <c r="G316" s="69">
        <v>354</v>
      </c>
      <c r="H316" s="69">
        <v>354</v>
      </c>
      <c r="I316" s="69"/>
      <c r="J316" s="69"/>
      <c r="K316" s="69">
        <f t="shared" si="10"/>
        <v>354</v>
      </c>
      <c r="L316" s="69">
        <f t="shared" si="11"/>
        <v>354</v>
      </c>
    </row>
    <row r="317" spans="1:12" ht="45" customHeight="1" x14ac:dyDescent="0.2">
      <c r="A317" s="36" t="s">
        <v>321</v>
      </c>
      <c r="B317" s="65" t="s">
        <v>126</v>
      </c>
      <c r="C317" s="66" t="s">
        <v>3</v>
      </c>
      <c r="D317" s="65" t="s">
        <v>2</v>
      </c>
      <c r="E317" s="67" t="s">
        <v>9</v>
      </c>
      <c r="F317" s="68" t="s">
        <v>7</v>
      </c>
      <c r="G317" s="22">
        <f>G318+G321+G324+G327+G332+G335</f>
        <v>24419.599999999999</v>
      </c>
      <c r="H317" s="22">
        <f>H318+H321+H324+H327+H332+H335</f>
        <v>24419.3</v>
      </c>
      <c r="I317" s="22"/>
      <c r="J317" s="22"/>
      <c r="K317" s="22">
        <f t="shared" si="10"/>
        <v>24419.599999999999</v>
      </c>
      <c r="L317" s="22">
        <f t="shared" si="11"/>
        <v>24419.3</v>
      </c>
    </row>
    <row r="318" spans="1:12" ht="22.5" customHeight="1" x14ac:dyDescent="0.2">
      <c r="A318" s="23" t="s">
        <v>140</v>
      </c>
      <c r="B318" s="32" t="s">
        <v>126</v>
      </c>
      <c r="C318" s="33" t="s">
        <v>3</v>
      </c>
      <c r="D318" s="32" t="s">
        <v>2</v>
      </c>
      <c r="E318" s="34" t="s">
        <v>138</v>
      </c>
      <c r="F318" s="45" t="s">
        <v>7</v>
      </c>
      <c r="G318" s="69">
        <f>G319</f>
        <v>2950.6</v>
      </c>
      <c r="H318" s="69">
        <f>H319</f>
        <v>2950.6</v>
      </c>
      <c r="I318" s="69"/>
      <c r="J318" s="69"/>
      <c r="K318" s="69">
        <f t="shared" si="10"/>
        <v>2950.6</v>
      </c>
      <c r="L318" s="69">
        <f t="shared" si="11"/>
        <v>2950.6</v>
      </c>
    </row>
    <row r="319" spans="1:12" ht="12.75" customHeight="1" x14ac:dyDescent="0.2">
      <c r="A319" s="23" t="s">
        <v>65</v>
      </c>
      <c r="B319" s="32" t="s">
        <v>126</v>
      </c>
      <c r="C319" s="33" t="s">
        <v>3</v>
      </c>
      <c r="D319" s="32" t="s">
        <v>2</v>
      </c>
      <c r="E319" s="34" t="s">
        <v>138</v>
      </c>
      <c r="F319" s="45">
        <v>500</v>
      </c>
      <c r="G319" s="69">
        <f>G320</f>
        <v>2950.6</v>
      </c>
      <c r="H319" s="69">
        <f>H320</f>
        <v>2950.6</v>
      </c>
      <c r="I319" s="69"/>
      <c r="J319" s="69"/>
      <c r="K319" s="69">
        <f t="shared" si="10"/>
        <v>2950.6</v>
      </c>
      <c r="L319" s="69">
        <f t="shared" si="11"/>
        <v>2950.6</v>
      </c>
    </row>
    <row r="320" spans="1:12" ht="12.75" customHeight="1" x14ac:dyDescent="0.2">
      <c r="A320" s="23" t="s">
        <v>139</v>
      </c>
      <c r="B320" s="32" t="s">
        <v>126</v>
      </c>
      <c r="C320" s="33" t="s">
        <v>3</v>
      </c>
      <c r="D320" s="32" t="s">
        <v>2</v>
      </c>
      <c r="E320" s="34" t="s">
        <v>138</v>
      </c>
      <c r="F320" s="45">
        <v>530</v>
      </c>
      <c r="G320" s="69">
        <v>2950.6</v>
      </c>
      <c r="H320" s="69">
        <v>2950.6</v>
      </c>
      <c r="I320" s="69"/>
      <c r="J320" s="69"/>
      <c r="K320" s="69">
        <f t="shared" si="10"/>
        <v>2950.6</v>
      </c>
      <c r="L320" s="69">
        <f t="shared" si="11"/>
        <v>2950.6</v>
      </c>
    </row>
    <row r="321" spans="1:12" ht="12.75" customHeight="1" x14ac:dyDescent="0.2">
      <c r="A321" s="23" t="s">
        <v>130</v>
      </c>
      <c r="B321" s="32" t="s">
        <v>126</v>
      </c>
      <c r="C321" s="33" t="s">
        <v>3</v>
      </c>
      <c r="D321" s="32" t="s">
        <v>2</v>
      </c>
      <c r="E321" s="34" t="s">
        <v>129</v>
      </c>
      <c r="F321" s="45" t="s">
        <v>7</v>
      </c>
      <c r="G321" s="69">
        <f>G322</f>
        <v>3813.4</v>
      </c>
      <c r="H321" s="69">
        <f>H322</f>
        <v>3812.5</v>
      </c>
      <c r="I321" s="69"/>
      <c r="J321" s="69"/>
      <c r="K321" s="69">
        <f t="shared" si="10"/>
        <v>3813.4</v>
      </c>
      <c r="L321" s="69">
        <f t="shared" si="11"/>
        <v>3812.5</v>
      </c>
    </row>
    <row r="322" spans="1:12" ht="12.75" customHeight="1" x14ac:dyDescent="0.2">
      <c r="A322" s="23" t="s">
        <v>65</v>
      </c>
      <c r="B322" s="32" t="s">
        <v>126</v>
      </c>
      <c r="C322" s="33" t="s">
        <v>3</v>
      </c>
      <c r="D322" s="32" t="s">
        <v>2</v>
      </c>
      <c r="E322" s="34" t="s">
        <v>129</v>
      </c>
      <c r="F322" s="45">
        <v>500</v>
      </c>
      <c r="G322" s="69">
        <f>G323</f>
        <v>3813.4</v>
      </c>
      <c r="H322" s="69">
        <f>H323</f>
        <v>3812.5</v>
      </c>
      <c r="I322" s="69"/>
      <c r="J322" s="69"/>
      <c r="K322" s="69">
        <f t="shared" si="10"/>
        <v>3813.4</v>
      </c>
      <c r="L322" s="69">
        <f t="shared" si="11"/>
        <v>3812.5</v>
      </c>
    </row>
    <row r="323" spans="1:12" ht="12.75" customHeight="1" x14ac:dyDescent="0.2">
      <c r="A323" s="23" t="s">
        <v>127</v>
      </c>
      <c r="B323" s="32" t="s">
        <v>126</v>
      </c>
      <c r="C323" s="33" t="s">
        <v>3</v>
      </c>
      <c r="D323" s="32" t="s">
        <v>2</v>
      </c>
      <c r="E323" s="34" t="s">
        <v>129</v>
      </c>
      <c r="F323" s="45">
        <v>510</v>
      </c>
      <c r="G323" s="69">
        <v>3813.4</v>
      </c>
      <c r="H323" s="69">
        <v>3812.5</v>
      </c>
      <c r="I323" s="69"/>
      <c r="J323" s="69"/>
      <c r="K323" s="69">
        <f t="shared" si="10"/>
        <v>3813.4</v>
      </c>
      <c r="L323" s="69">
        <f t="shared" si="11"/>
        <v>3812.5</v>
      </c>
    </row>
    <row r="324" spans="1:12" ht="22.5" customHeight="1" x14ac:dyDescent="0.2">
      <c r="A324" s="23" t="s">
        <v>152</v>
      </c>
      <c r="B324" s="32" t="s">
        <v>126</v>
      </c>
      <c r="C324" s="33" t="s">
        <v>3</v>
      </c>
      <c r="D324" s="32" t="s">
        <v>2</v>
      </c>
      <c r="E324" s="34" t="s">
        <v>151</v>
      </c>
      <c r="F324" s="45" t="s">
        <v>7</v>
      </c>
      <c r="G324" s="69">
        <f>G325</f>
        <v>625</v>
      </c>
      <c r="H324" s="69">
        <f>H325</f>
        <v>625</v>
      </c>
      <c r="I324" s="69"/>
      <c r="J324" s="69"/>
      <c r="K324" s="69">
        <f t="shared" si="10"/>
        <v>625</v>
      </c>
      <c r="L324" s="69">
        <f t="shared" si="11"/>
        <v>625</v>
      </c>
    </row>
    <row r="325" spans="1:12" ht="12.75" customHeight="1" x14ac:dyDescent="0.2">
      <c r="A325" s="23" t="s">
        <v>65</v>
      </c>
      <c r="B325" s="32" t="s">
        <v>126</v>
      </c>
      <c r="C325" s="33" t="s">
        <v>3</v>
      </c>
      <c r="D325" s="32" t="s">
        <v>2</v>
      </c>
      <c r="E325" s="34" t="s">
        <v>151</v>
      </c>
      <c r="F325" s="45">
        <v>500</v>
      </c>
      <c r="G325" s="69">
        <f>G326</f>
        <v>625</v>
      </c>
      <c r="H325" s="69">
        <f>H326</f>
        <v>625</v>
      </c>
      <c r="I325" s="69"/>
      <c r="J325" s="69"/>
      <c r="K325" s="69">
        <f t="shared" si="10"/>
        <v>625</v>
      </c>
      <c r="L325" s="69">
        <f t="shared" si="11"/>
        <v>625</v>
      </c>
    </row>
    <row r="326" spans="1:12" ht="12.75" customHeight="1" x14ac:dyDescent="0.2">
      <c r="A326" s="23" t="s">
        <v>139</v>
      </c>
      <c r="B326" s="32" t="s">
        <v>126</v>
      </c>
      <c r="C326" s="33" t="s">
        <v>3</v>
      </c>
      <c r="D326" s="32" t="s">
        <v>2</v>
      </c>
      <c r="E326" s="34" t="s">
        <v>151</v>
      </c>
      <c r="F326" s="45">
        <v>530</v>
      </c>
      <c r="G326" s="69">
        <v>625</v>
      </c>
      <c r="H326" s="69">
        <v>625</v>
      </c>
      <c r="I326" s="69"/>
      <c r="J326" s="69"/>
      <c r="K326" s="69">
        <f t="shared" si="10"/>
        <v>625</v>
      </c>
      <c r="L326" s="69">
        <f t="shared" si="11"/>
        <v>625</v>
      </c>
    </row>
    <row r="327" spans="1:12" ht="22.5" customHeight="1" x14ac:dyDescent="0.2">
      <c r="A327" s="23" t="s">
        <v>15</v>
      </c>
      <c r="B327" s="32" t="s">
        <v>126</v>
      </c>
      <c r="C327" s="33" t="s">
        <v>3</v>
      </c>
      <c r="D327" s="32" t="s">
        <v>2</v>
      </c>
      <c r="E327" s="34" t="s">
        <v>11</v>
      </c>
      <c r="F327" s="45" t="s">
        <v>7</v>
      </c>
      <c r="G327" s="69">
        <f>G328+G330</f>
        <v>11477.4</v>
      </c>
      <c r="H327" s="69">
        <f>H328+H330</f>
        <v>11477.4</v>
      </c>
      <c r="I327" s="69"/>
      <c r="J327" s="69"/>
      <c r="K327" s="69">
        <f t="shared" si="10"/>
        <v>11477.4</v>
      </c>
      <c r="L327" s="69">
        <f t="shared" si="11"/>
        <v>11477.4</v>
      </c>
    </row>
    <row r="328" spans="1:12" ht="56.25" customHeight="1" x14ac:dyDescent="0.2">
      <c r="A328" s="23" t="s">
        <v>6</v>
      </c>
      <c r="B328" s="32" t="s">
        <v>126</v>
      </c>
      <c r="C328" s="33" t="s">
        <v>3</v>
      </c>
      <c r="D328" s="32" t="s">
        <v>2</v>
      </c>
      <c r="E328" s="34" t="s">
        <v>11</v>
      </c>
      <c r="F328" s="45">
        <v>100</v>
      </c>
      <c r="G328" s="69">
        <f>G329</f>
        <v>10741.1</v>
      </c>
      <c r="H328" s="69">
        <f>H329</f>
        <v>10741.1</v>
      </c>
      <c r="I328" s="69"/>
      <c r="J328" s="69"/>
      <c r="K328" s="69">
        <f t="shared" si="10"/>
        <v>10741.1</v>
      </c>
      <c r="L328" s="69">
        <f t="shared" si="11"/>
        <v>10741.1</v>
      </c>
    </row>
    <row r="329" spans="1:12" ht="22.5" customHeight="1" x14ac:dyDescent="0.2">
      <c r="A329" s="23" t="s">
        <v>5</v>
      </c>
      <c r="B329" s="32" t="s">
        <v>126</v>
      </c>
      <c r="C329" s="33" t="s">
        <v>3</v>
      </c>
      <c r="D329" s="32" t="s">
        <v>2</v>
      </c>
      <c r="E329" s="34" t="s">
        <v>11</v>
      </c>
      <c r="F329" s="45">
        <v>120</v>
      </c>
      <c r="G329" s="69">
        <v>10741.1</v>
      </c>
      <c r="H329" s="69">
        <v>10741.1</v>
      </c>
      <c r="I329" s="69"/>
      <c r="J329" s="69"/>
      <c r="K329" s="69">
        <f t="shared" si="10"/>
        <v>10741.1</v>
      </c>
      <c r="L329" s="69">
        <f t="shared" si="11"/>
        <v>10741.1</v>
      </c>
    </row>
    <row r="330" spans="1:12" ht="22.5" customHeight="1" x14ac:dyDescent="0.2">
      <c r="A330" s="23" t="s">
        <v>14</v>
      </c>
      <c r="B330" s="32" t="s">
        <v>126</v>
      </c>
      <c r="C330" s="33" t="s">
        <v>3</v>
      </c>
      <c r="D330" s="32" t="s">
        <v>2</v>
      </c>
      <c r="E330" s="34" t="s">
        <v>11</v>
      </c>
      <c r="F330" s="45">
        <v>200</v>
      </c>
      <c r="G330" s="69">
        <f>G331</f>
        <v>736.3</v>
      </c>
      <c r="H330" s="69">
        <f>H331</f>
        <v>736.3</v>
      </c>
      <c r="I330" s="69"/>
      <c r="J330" s="69"/>
      <c r="K330" s="69">
        <f t="shared" si="10"/>
        <v>736.3</v>
      </c>
      <c r="L330" s="69">
        <f t="shared" si="11"/>
        <v>736.3</v>
      </c>
    </row>
    <row r="331" spans="1:12" ht="22.5" customHeight="1" x14ac:dyDescent="0.2">
      <c r="A331" s="23" t="s">
        <v>13</v>
      </c>
      <c r="B331" s="32" t="s">
        <v>126</v>
      </c>
      <c r="C331" s="33" t="s">
        <v>3</v>
      </c>
      <c r="D331" s="32" t="s">
        <v>2</v>
      </c>
      <c r="E331" s="34" t="s">
        <v>11</v>
      </c>
      <c r="F331" s="45">
        <v>240</v>
      </c>
      <c r="G331" s="69">
        <v>736.3</v>
      </c>
      <c r="H331" s="69">
        <v>736.3</v>
      </c>
      <c r="I331" s="69"/>
      <c r="J331" s="69"/>
      <c r="K331" s="69">
        <f t="shared" si="10"/>
        <v>736.3</v>
      </c>
      <c r="L331" s="69">
        <f t="shared" si="11"/>
        <v>736.3</v>
      </c>
    </row>
    <row r="332" spans="1:12" ht="12.75" customHeight="1" x14ac:dyDescent="0.2">
      <c r="A332" s="23" t="s">
        <v>134</v>
      </c>
      <c r="B332" s="32" t="s">
        <v>126</v>
      </c>
      <c r="C332" s="33" t="s">
        <v>3</v>
      </c>
      <c r="D332" s="32" t="s">
        <v>2</v>
      </c>
      <c r="E332" s="34" t="s">
        <v>133</v>
      </c>
      <c r="F332" s="45" t="s">
        <v>7</v>
      </c>
      <c r="G332" s="69">
        <f>G333</f>
        <v>4361.1000000000004</v>
      </c>
      <c r="H332" s="69">
        <f>H333</f>
        <v>4361.7</v>
      </c>
      <c r="I332" s="69"/>
      <c r="J332" s="69"/>
      <c r="K332" s="69">
        <f t="shared" si="10"/>
        <v>4361.1000000000004</v>
      </c>
      <c r="L332" s="69">
        <f t="shared" si="11"/>
        <v>4361.7</v>
      </c>
    </row>
    <row r="333" spans="1:12" ht="12.75" customHeight="1" x14ac:dyDescent="0.2">
      <c r="A333" s="23" t="s">
        <v>135</v>
      </c>
      <c r="B333" s="32" t="s">
        <v>126</v>
      </c>
      <c r="C333" s="33" t="s">
        <v>3</v>
      </c>
      <c r="D333" s="32" t="s">
        <v>2</v>
      </c>
      <c r="E333" s="34" t="s">
        <v>133</v>
      </c>
      <c r="F333" s="45">
        <v>700</v>
      </c>
      <c r="G333" s="69">
        <f>G334</f>
        <v>4361.1000000000004</v>
      </c>
      <c r="H333" s="69">
        <f>H334</f>
        <v>4361.7</v>
      </c>
      <c r="I333" s="69"/>
      <c r="J333" s="69"/>
      <c r="K333" s="69">
        <f t="shared" si="10"/>
        <v>4361.1000000000004</v>
      </c>
      <c r="L333" s="69">
        <f t="shared" si="11"/>
        <v>4361.7</v>
      </c>
    </row>
    <row r="334" spans="1:12" ht="12.75" customHeight="1" x14ac:dyDescent="0.2">
      <c r="A334" s="23" t="s">
        <v>134</v>
      </c>
      <c r="B334" s="32" t="s">
        <v>126</v>
      </c>
      <c r="C334" s="33" t="s">
        <v>3</v>
      </c>
      <c r="D334" s="32" t="s">
        <v>2</v>
      </c>
      <c r="E334" s="34" t="s">
        <v>133</v>
      </c>
      <c r="F334" s="45">
        <v>730</v>
      </c>
      <c r="G334" s="69">
        <v>4361.1000000000004</v>
      </c>
      <c r="H334" s="69">
        <v>4361.7</v>
      </c>
      <c r="I334" s="69"/>
      <c r="J334" s="69"/>
      <c r="K334" s="69">
        <f t="shared" si="10"/>
        <v>4361.1000000000004</v>
      </c>
      <c r="L334" s="69">
        <f t="shared" si="11"/>
        <v>4361.7</v>
      </c>
    </row>
    <row r="335" spans="1:12" ht="22.5" customHeight="1" x14ac:dyDescent="0.2">
      <c r="A335" s="23" t="s">
        <v>128</v>
      </c>
      <c r="B335" s="32" t="s">
        <v>126</v>
      </c>
      <c r="C335" s="33" t="s">
        <v>3</v>
      </c>
      <c r="D335" s="32" t="s">
        <v>2</v>
      </c>
      <c r="E335" s="34" t="s">
        <v>125</v>
      </c>
      <c r="F335" s="45" t="s">
        <v>7</v>
      </c>
      <c r="G335" s="69">
        <f>G336</f>
        <v>1192.0999999999999</v>
      </c>
      <c r="H335" s="69">
        <f>H336</f>
        <v>1192.0999999999999</v>
      </c>
      <c r="I335" s="69"/>
      <c r="J335" s="69"/>
      <c r="K335" s="69">
        <f t="shared" si="10"/>
        <v>1192.0999999999999</v>
      </c>
      <c r="L335" s="69">
        <f t="shared" si="11"/>
        <v>1192.0999999999999</v>
      </c>
    </row>
    <row r="336" spans="1:12" ht="12.75" customHeight="1" x14ac:dyDescent="0.2">
      <c r="A336" s="23" t="s">
        <v>65</v>
      </c>
      <c r="B336" s="32" t="s">
        <v>126</v>
      </c>
      <c r="C336" s="33" t="s">
        <v>3</v>
      </c>
      <c r="D336" s="32" t="s">
        <v>2</v>
      </c>
      <c r="E336" s="34" t="s">
        <v>125</v>
      </c>
      <c r="F336" s="45">
        <v>500</v>
      </c>
      <c r="G336" s="69">
        <f>G337</f>
        <v>1192.0999999999999</v>
      </c>
      <c r="H336" s="69">
        <f>H337</f>
        <v>1192.0999999999999</v>
      </c>
      <c r="I336" s="69"/>
      <c r="J336" s="69"/>
      <c r="K336" s="69">
        <f t="shared" si="10"/>
        <v>1192.0999999999999</v>
      </c>
      <c r="L336" s="69">
        <f t="shared" si="11"/>
        <v>1192.0999999999999</v>
      </c>
    </row>
    <row r="337" spans="1:12" ht="12.75" customHeight="1" x14ac:dyDescent="0.2">
      <c r="A337" s="23" t="s">
        <v>127</v>
      </c>
      <c r="B337" s="32" t="s">
        <v>126</v>
      </c>
      <c r="C337" s="33" t="s">
        <v>3</v>
      </c>
      <c r="D337" s="32" t="s">
        <v>2</v>
      </c>
      <c r="E337" s="34" t="s">
        <v>125</v>
      </c>
      <c r="F337" s="45">
        <v>510</v>
      </c>
      <c r="G337" s="69">
        <v>1192.0999999999999</v>
      </c>
      <c r="H337" s="69">
        <v>1192.0999999999999</v>
      </c>
      <c r="I337" s="69"/>
      <c r="J337" s="69"/>
      <c r="K337" s="69">
        <f t="shared" si="10"/>
        <v>1192.0999999999999</v>
      </c>
      <c r="L337" s="69">
        <f t="shared" si="11"/>
        <v>1192.0999999999999</v>
      </c>
    </row>
    <row r="338" spans="1:12" ht="101.25" customHeight="1" x14ac:dyDescent="0.2">
      <c r="A338" s="36" t="s">
        <v>322</v>
      </c>
      <c r="B338" s="65" t="s">
        <v>63</v>
      </c>
      <c r="C338" s="66" t="s">
        <v>3</v>
      </c>
      <c r="D338" s="65" t="s">
        <v>2</v>
      </c>
      <c r="E338" s="67" t="s">
        <v>9</v>
      </c>
      <c r="F338" s="68" t="s">
        <v>7</v>
      </c>
      <c r="G338" s="22">
        <f>G339+G344+G351+G354</f>
        <v>17537.7</v>
      </c>
      <c r="H338" s="22">
        <f>H339+H344+H351+H354</f>
        <v>17547.7</v>
      </c>
      <c r="I338" s="22"/>
      <c r="J338" s="22"/>
      <c r="K338" s="22">
        <f t="shared" si="10"/>
        <v>17537.7</v>
      </c>
      <c r="L338" s="22">
        <f t="shared" si="11"/>
        <v>17547.7</v>
      </c>
    </row>
    <row r="339" spans="1:12" ht="22.5" customHeight="1" x14ac:dyDescent="0.2">
      <c r="A339" s="23" t="s">
        <v>15</v>
      </c>
      <c r="B339" s="32" t="s">
        <v>63</v>
      </c>
      <c r="C339" s="33" t="s">
        <v>3</v>
      </c>
      <c r="D339" s="32" t="s">
        <v>2</v>
      </c>
      <c r="E339" s="34" t="s">
        <v>11</v>
      </c>
      <c r="F339" s="45" t="s">
        <v>7</v>
      </c>
      <c r="G339" s="69">
        <f>G340+G342</f>
        <v>2887.7</v>
      </c>
      <c r="H339" s="69">
        <f>H340+H342</f>
        <v>2887.7</v>
      </c>
      <c r="I339" s="69"/>
      <c r="J339" s="69"/>
      <c r="K339" s="69">
        <f t="shared" si="10"/>
        <v>2887.7</v>
      </c>
      <c r="L339" s="69">
        <f t="shared" si="11"/>
        <v>2887.7</v>
      </c>
    </row>
    <row r="340" spans="1:12" ht="56.25" customHeight="1" x14ac:dyDescent="0.2">
      <c r="A340" s="23" t="s">
        <v>6</v>
      </c>
      <c r="B340" s="32" t="s">
        <v>63</v>
      </c>
      <c r="C340" s="33" t="s">
        <v>3</v>
      </c>
      <c r="D340" s="32" t="s">
        <v>2</v>
      </c>
      <c r="E340" s="34" t="s">
        <v>11</v>
      </c>
      <c r="F340" s="45">
        <v>100</v>
      </c>
      <c r="G340" s="69">
        <f>G341</f>
        <v>2798.5</v>
      </c>
      <c r="H340" s="69">
        <f>H341</f>
        <v>2798.5</v>
      </c>
      <c r="I340" s="69"/>
      <c r="J340" s="69"/>
      <c r="K340" s="69">
        <f t="shared" ref="K340:K403" si="12">G340+I340</f>
        <v>2798.5</v>
      </c>
      <c r="L340" s="69">
        <f t="shared" ref="L340:L403" si="13">H340+J340</f>
        <v>2798.5</v>
      </c>
    </row>
    <row r="341" spans="1:12" ht="22.5" customHeight="1" x14ac:dyDescent="0.2">
      <c r="A341" s="23" t="s">
        <v>5</v>
      </c>
      <c r="B341" s="32" t="s">
        <v>63</v>
      </c>
      <c r="C341" s="33" t="s">
        <v>3</v>
      </c>
      <c r="D341" s="32" t="s">
        <v>2</v>
      </c>
      <c r="E341" s="34" t="s">
        <v>11</v>
      </c>
      <c r="F341" s="45">
        <v>120</v>
      </c>
      <c r="G341" s="69">
        <f>2072+101+625.5</f>
        <v>2798.5</v>
      </c>
      <c r="H341" s="69">
        <f>2072+101+625.5</f>
        <v>2798.5</v>
      </c>
      <c r="I341" s="69"/>
      <c r="J341" s="69"/>
      <c r="K341" s="69">
        <f t="shared" si="12"/>
        <v>2798.5</v>
      </c>
      <c r="L341" s="69">
        <f t="shared" si="13"/>
        <v>2798.5</v>
      </c>
    </row>
    <row r="342" spans="1:12" ht="22.5" customHeight="1" x14ac:dyDescent="0.2">
      <c r="A342" s="23" t="s">
        <v>14</v>
      </c>
      <c r="B342" s="32" t="s">
        <v>63</v>
      </c>
      <c r="C342" s="33" t="s">
        <v>3</v>
      </c>
      <c r="D342" s="32" t="s">
        <v>2</v>
      </c>
      <c r="E342" s="34" t="s">
        <v>11</v>
      </c>
      <c r="F342" s="45">
        <v>200</v>
      </c>
      <c r="G342" s="69">
        <f>G343</f>
        <v>89.200000000000017</v>
      </c>
      <c r="H342" s="69">
        <f>H343</f>
        <v>89.199999999999989</v>
      </c>
      <c r="I342" s="69"/>
      <c r="J342" s="69"/>
      <c r="K342" s="69">
        <f t="shared" si="12"/>
        <v>89.200000000000017</v>
      </c>
      <c r="L342" s="69">
        <f t="shared" si="13"/>
        <v>89.199999999999989</v>
      </c>
    </row>
    <row r="343" spans="1:12" ht="22.5" customHeight="1" x14ac:dyDescent="0.2">
      <c r="A343" s="23" t="s">
        <v>13</v>
      </c>
      <c r="B343" s="32" t="s">
        <v>63</v>
      </c>
      <c r="C343" s="33" t="s">
        <v>3</v>
      </c>
      <c r="D343" s="32" t="s">
        <v>2</v>
      </c>
      <c r="E343" s="34" t="s">
        <v>11</v>
      </c>
      <c r="F343" s="45">
        <v>240</v>
      </c>
      <c r="G343" s="69">
        <f>235.4+18.8-50-15-100</f>
        <v>89.200000000000017</v>
      </c>
      <c r="H343" s="69">
        <f>245.4+18.8-50-25-100</f>
        <v>89.199999999999989</v>
      </c>
      <c r="I343" s="69"/>
      <c r="J343" s="69"/>
      <c r="K343" s="69">
        <f t="shared" si="12"/>
        <v>89.200000000000017</v>
      </c>
      <c r="L343" s="69">
        <f t="shared" si="13"/>
        <v>89.199999999999989</v>
      </c>
    </row>
    <row r="344" spans="1:12" ht="22.5" customHeight="1" x14ac:dyDescent="0.2">
      <c r="A344" s="23" t="s">
        <v>73</v>
      </c>
      <c r="B344" s="32" t="s">
        <v>63</v>
      </c>
      <c r="C344" s="33" t="s">
        <v>3</v>
      </c>
      <c r="D344" s="32" t="s">
        <v>2</v>
      </c>
      <c r="E344" s="34" t="s">
        <v>69</v>
      </c>
      <c r="F344" s="45" t="s">
        <v>7</v>
      </c>
      <c r="G344" s="69">
        <f>G345+G347+G349</f>
        <v>14347</v>
      </c>
      <c r="H344" s="69">
        <f>H345+H347+H349</f>
        <v>14347</v>
      </c>
      <c r="I344" s="69"/>
      <c r="J344" s="69"/>
      <c r="K344" s="69">
        <f t="shared" si="12"/>
        <v>14347</v>
      </c>
      <c r="L344" s="69">
        <f t="shared" si="13"/>
        <v>14347</v>
      </c>
    </row>
    <row r="345" spans="1:12" ht="56.25" customHeight="1" x14ac:dyDescent="0.2">
      <c r="A345" s="23" t="s">
        <v>6</v>
      </c>
      <c r="B345" s="32" t="s">
        <v>63</v>
      </c>
      <c r="C345" s="33" t="s">
        <v>3</v>
      </c>
      <c r="D345" s="32" t="s">
        <v>2</v>
      </c>
      <c r="E345" s="34" t="s">
        <v>69</v>
      </c>
      <c r="F345" s="45">
        <v>100</v>
      </c>
      <c r="G345" s="69">
        <f>G346</f>
        <v>9059.2000000000007</v>
      </c>
      <c r="H345" s="69">
        <f>H346</f>
        <v>9059.2000000000007</v>
      </c>
      <c r="I345" s="69"/>
      <c r="J345" s="69"/>
      <c r="K345" s="69">
        <f t="shared" si="12"/>
        <v>9059.2000000000007</v>
      </c>
      <c r="L345" s="69">
        <f t="shared" si="13"/>
        <v>9059.2000000000007</v>
      </c>
    </row>
    <row r="346" spans="1:12" ht="12.75" customHeight="1" x14ac:dyDescent="0.2">
      <c r="A346" s="23" t="s">
        <v>72</v>
      </c>
      <c r="B346" s="32" t="s">
        <v>63</v>
      </c>
      <c r="C346" s="33" t="s">
        <v>3</v>
      </c>
      <c r="D346" s="32" t="s">
        <v>2</v>
      </c>
      <c r="E346" s="34" t="s">
        <v>69</v>
      </c>
      <c r="F346" s="45">
        <v>110</v>
      </c>
      <c r="G346" s="69">
        <f>6830+167+2062.2</f>
        <v>9059.2000000000007</v>
      </c>
      <c r="H346" s="69">
        <f>6830+167+2062.2</f>
        <v>9059.2000000000007</v>
      </c>
      <c r="I346" s="69"/>
      <c r="J346" s="69"/>
      <c r="K346" s="69">
        <f t="shared" si="12"/>
        <v>9059.2000000000007</v>
      </c>
      <c r="L346" s="69">
        <f t="shared" si="13"/>
        <v>9059.2000000000007</v>
      </c>
    </row>
    <row r="347" spans="1:12" ht="22.5" customHeight="1" x14ac:dyDescent="0.2">
      <c r="A347" s="23" t="s">
        <v>14</v>
      </c>
      <c r="B347" s="32" t="s">
        <v>63</v>
      </c>
      <c r="C347" s="33" t="s">
        <v>3</v>
      </c>
      <c r="D347" s="32" t="s">
        <v>2</v>
      </c>
      <c r="E347" s="34" t="s">
        <v>69</v>
      </c>
      <c r="F347" s="45">
        <v>200</v>
      </c>
      <c r="G347" s="69">
        <f>G348</f>
        <v>5276.4</v>
      </c>
      <c r="H347" s="69">
        <f>H348</f>
        <v>5276.4</v>
      </c>
      <c r="I347" s="69"/>
      <c r="J347" s="69"/>
      <c r="K347" s="69">
        <f t="shared" si="12"/>
        <v>5276.4</v>
      </c>
      <c r="L347" s="69">
        <f t="shared" si="13"/>
        <v>5276.4</v>
      </c>
    </row>
    <row r="348" spans="1:12" ht="22.5" customHeight="1" x14ac:dyDescent="0.2">
      <c r="A348" s="23" t="s">
        <v>13</v>
      </c>
      <c r="B348" s="32" t="s">
        <v>63</v>
      </c>
      <c r="C348" s="33" t="s">
        <v>3</v>
      </c>
      <c r="D348" s="32" t="s">
        <v>2</v>
      </c>
      <c r="E348" s="34" t="s">
        <v>69</v>
      </c>
      <c r="F348" s="45">
        <v>240</v>
      </c>
      <c r="G348" s="69">
        <v>5276.4</v>
      </c>
      <c r="H348" s="69">
        <v>5276.4</v>
      </c>
      <c r="I348" s="69"/>
      <c r="J348" s="69"/>
      <c r="K348" s="69">
        <f t="shared" si="12"/>
        <v>5276.4</v>
      </c>
      <c r="L348" s="69">
        <f t="shared" si="13"/>
        <v>5276.4</v>
      </c>
    </row>
    <row r="349" spans="1:12" ht="12.75" customHeight="1" x14ac:dyDescent="0.2">
      <c r="A349" s="23" t="s">
        <v>71</v>
      </c>
      <c r="B349" s="32" t="s">
        <v>63</v>
      </c>
      <c r="C349" s="33" t="s">
        <v>3</v>
      </c>
      <c r="D349" s="32" t="s">
        <v>2</v>
      </c>
      <c r="E349" s="34" t="s">
        <v>69</v>
      </c>
      <c r="F349" s="45">
        <v>800</v>
      </c>
      <c r="G349" s="69">
        <f>G350</f>
        <v>11.399999999999999</v>
      </c>
      <c r="H349" s="69">
        <f>H350</f>
        <v>11.399999999999999</v>
      </c>
      <c r="I349" s="69"/>
      <c r="J349" s="69"/>
      <c r="K349" s="69">
        <f t="shared" si="12"/>
        <v>11.399999999999999</v>
      </c>
      <c r="L349" s="69">
        <f t="shared" si="13"/>
        <v>11.399999999999999</v>
      </c>
    </row>
    <row r="350" spans="1:12" ht="12.75" customHeight="1" x14ac:dyDescent="0.2">
      <c r="A350" s="23" t="s">
        <v>70</v>
      </c>
      <c r="B350" s="32" t="s">
        <v>63</v>
      </c>
      <c r="C350" s="33" t="s">
        <v>3</v>
      </c>
      <c r="D350" s="32" t="s">
        <v>2</v>
      </c>
      <c r="E350" s="34" t="s">
        <v>69</v>
      </c>
      <c r="F350" s="45">
        <v>850</v>
      </c>
      <c r="G350" s="69">
        <f>2.7+8.7</f>
        <v>11.399999999999999</v>
      </c>
      <c r="H350" s="69">
        <f>2.7+8.7</f>
        <v>11.399999999999999</v>
      </c>
      <c r="I350" s="69"/>
      <c r="J350" s="69"/>
      <c r="K350" s="69">
        <f t="shared" si="12"/>
        <v>11.399999999999999</v>
      </c>
      <c r="L350" s="69">
        <f t="shared" si="13"/>
        <v>11.399999999999999</v>
      </c>
    </row>
    <row r="351" spans="1:12" ht="33.75" customHeight="1" x14ac:dyDescent="0.2">
      <c r="A351" s="23" t="s">
        <v>68</v>
      </c>
      <c r="B351" s="32" t="s">
        <v>63</v>
      </c>
      <c r="C351" s="33" t="s">
        <v>3</v>
      </c>
      <c r="D351" s="32" t="s">
        <v>2</v>
      </c>
      <c r="E351" s="34" t="s">
        <v>67</v>
      </c>
      <c r="F351" s="45" t="s">
        <v>7</v>
      </c>
      <c r="G351" s="69">
        <f>G352</f>
        <v>183</v>
      </c>
      <c r="H351" s="69">
        <f>H352</f>
        <v>183</v>
      </c>
      <c r="I351" s="69"/>
      <c r="J351" s="69"/>
      <c r="K351" s="69">
        <f t="shared" si="12"/>
        <v>183</v>
      </c>
      <c r="L351" s="69">
        <f t="shared" si="13"/>
        <v>183</v>
      </c>
    </row>
    <row r="352" spans="1:12" ht="22.5" customHeight="1" x14ac:dyDescent="0.2">
      <c r="A352" s="23" t="s">
        <v>14</v>
      </c>
      <c r="B352" s="32" t="s">
        <v>63</v>
      </c>
      <c r="C352" s="33" t="s">
        <v>3</v>
      </c>
      <c r="D352" s="32" t="s">
        <v>2</v>
      </c>
      <c r="E352" s="34" t="s">
        <v>67</v>
      </c>
      <c r="F352" s="45">
        <v>200</v>
      </c>
      <c r="G352" s="69">
        <f>G353</f>
        <v>183</v>
      </c>
      <c r="H352" s="69">
        <f>H353</f>
        <v>183</v>
      </c>
      <c r="I352" s="69"/>
      <c r="J352" s="69"/>
      <c r="K352" s="69">
        <f t="shared" si="12"/>
        <v>183</v>
      </c>
      <c r="L352" s="69">
        <f t="shared" si="13"/>
        <v>183</v>
      </c>
    </row>
    <row r="353" spans="1:12" ht="22.5" customHeight="1" x14ac:dyDescent="0.2">
      <c r="A353" s="23" t="s">
        <v>13</v>
      </c>
      <c r="B353" s="32" t="s">
        <v>63</v>
      </c>
      <c r="C353" s="33" t="s">
        <v>3</v>
      </c>
      <c r="D353" s="32" t="s">
        <v>2</v>
      </c>
      <c r="E353" s="34" t="s">
        <v>67</v>
      </c>
      <c r="F353" s="45">
        <v>240</v>
      </c>
      <c r="G353" s="69">
        <f>38+45+100</f>
        <v>183</v>
      </c>
      <c r="H353" s="69">
        <f>38+45+100</f>
        <v>183</v>
      </c>
      <c r="I353" s="69"/>
      <c r="J353" s="69"/>
      <c r="K353" s="69">
        <f t="shared" si="12"/>
        <v>183</v>
      </c>
      <c r="L353" s="69">
        <f t="shared" si="13"/>
        <v>183</v>
      </c>
    </row>
    <row r="354" spans="1:12" ht="22.5" customHeight="1" x14ac:dyDescent="0.2">
      <c r="A354" s="23" t="s">
        <v>294</v>
      </c>
      <c r="B354" s="32" t="s">
        <v>63</v>
      </c>
      <c r="C354" s="33" t="s">
        <v>3</v>
      </c>
      <c r="D354" s="32" t="s">
        <v>2</v>
      </c>
      <c r="E354" s="34" t="s">
        <v>62</v>
      </c>
      <c r="F354" s="45" t="s">
        <v>7</v>
      </c>
      <c r="G354" s="69">
        <f>G355</f>
        <v>120</v>
      </c>
      <c r="H354" s="69">
        <f>H355</f>
        <v>130</v>
      </c>
      <c r="I354" s="69"/>
      <c r="J354" s="69"/>
      <c r="K354" s="69">
        <f t="shared" si="12"/>
        <v>120</v>
      </c>
      <c r="L354" s="69">
        <f t="shared" si="13"/>
        <v>130</v>
      </c>
    </row>
    <row r="355" spans="1:12" ht="12.75" customHeight="1" x14ac:dyDescent="0.2">
      <c r="A355" s="23" t="s">
        <v>65</v>
      </c>
      <c r="B355" s="32" t="s">
        <v>63</v>
      </c>
      <c r="C355" s="33" t="s">
        <v>3</v>
      </c>
      <c r="D355" s="32" t="s">
        <v>2</v>
      </c>
      <c r="E355" s="34" t="s">
        <v>62</v>
      </c>
      <c r="F355" s="45">
        <v>500</v>
      </c>
      <c r="G355" s="69">
        <f>G356</f>
        <v>120</v>
      </c>
      <c r="H355" s="69">
        <f>H356</f>
        <v>130</v>
      </c>
      <c r="I355" s="69"/>
      <c r="J355" s="69"/>
      <c r="K355" s="69">
        <f t="shared" si="12"/>
        <v>120</v>
      </c>
      <c r="L355" s="69">
        <f t="shared" si="13"/>
        <v>130</v>
      </c>
    </row>
    <row r="356" spans="1:12" ht="12.75" customHeight="1" x14ac:dyDescent="0.2">
      <c r="A356" s="23" t="s">
        <v>64</v>
      </c>
      <c r="B356" s="32" t="s">
        <v>63</v>
      </c>
      <c r="C356" s="33" t="s">
        <v>3</v>
      </c>
      <c r="D356" s="32" t="s">
        <v>2</v>
      </c>
      <c r="E356" s="34" t="s">
        <v>62</v>
      </c>
      <c r="F356" s="45">
        <v>540</v>
      </c>
      <c r="G356" s="69">
        <v>120</v>
      </c>
      <c r="H356" s="69">
        <v>130</v>
      </c>
      <c r="I356" s="69"/>
      <c r="J356" s="69"/>
      <c r="K356" s="69">
        <f t="shared" si="12"/>
        <v>120</v>
      </c>
      <c r="L356" s="69">
        <f t="shared" si="13"/>
        <v>130</v>
      </c>
    </row>
    <row r="357" spans="1:12" ht="45" customHeight="1" x14ac:dyDescent="0.2">
      <c r="A357" s="36" t="s">
        <v>303</v>
      </c>
      <c r="B357" s="65" t="s">
        <v>107</v>
      </c>
      <c r="C357" s="66" t="s">
        <v>3</v>
      </c>
      <c r="D357" s="65" t="s">
        <v>2</v>
      </c>
      <c r="E357" s="67" t="s">
        <v>9</v>
      </c>
      <c r="F357" s="68" t="s">
        <v>7</v>
      </c>
      <c r="G357" s="22">
        <f t="shared" ref="G357:H359" si="14">G358</f>
        <v>624</v>
      </c>
      <c r="H357" s="22">
        <f t="shared" si="14"/>
        <v>624</v>
      </c>
      <c r="I357" s="22"/>
      <c r="J357" s="22"/>
      <c r="K357" s="22">
        <f t="shared" si="12"/>
        <v>624</v>
      </c>
      <c r="L357" s="22">
        <f t="shared" si="13"/>
        <v>624</v>
      </c>
    </row>
    <row r="358" spans="1:12" ht="22.5" x14ac:dyDescent="0.2">
      <c r="A358" s="23" t="s">
        <v>312</v>
      </c>
      <c r="B358" s="32" t="s">
        <v>107</v>
      </c>
      <c r="C358" s="33" t="s">
        <v>3</v>
      </c>
      <c r="D358" s="32" t="s">
        <v>2</v>
      </c>
      <c r="E358" s="34" t="s">
        <v>313</v>
      </c>
      <c r="F358" s="45" t="s">
        <v>7</v>
      </c>
      <c r="G358" s="69">
        <f t="shared" si="14"/>
        <v>624</v>
      </c>
      <c r="H358" s="69">
        <f t="shared" si="14"/>
        <v>624</v>
      </c>
      <c r="I358" s="69"/>
      <c r="J358" s="69"/>
      <c r="K358" s="69">
        <f t="shared" si="12"/>
        <v>624</v>
      </c>
      <c r="L358" s="69">
        <f t="shared" si="13"/>
        <v>624</v>
      </c>
    </row>
    <row r="359" spans="1:12" ht="12.75" customHeight="1" x14ac:dyDescent="0.2">
      <c r="A359" s="23" t="s">
        <v>38</v>
      </c>
      <c r="B359" s="32" t="s">
        <v>107</v>
      </c>
      <c r="C359" s="33" t="s">
        <v>3</v>
      </c>
      <c r="D359" s="32" t="s">
        <v>2</v>
      </c>
      <c r="E359" s="34" t="s">
        <v>313</v>
      </c>
      <c r="F359" s="45">
        <v>300</v>
      </c>
      <c r="G359" s="69">
        <f t="shared" si="14"/>
        <v>624</v>
      </c>
      <c r="H359" s="69">
        <f t="shared" si="14"/>
        <v>624</v>
      </c>
      <c r="I359" s="69"/>
      <c r="J359" s="69"/>
      <c r="K359" s="69">
        <f t="shared" si="12"/>
        <v>624</v>
      </c>
      <c r="L359" s="69">
        <f t="shared" si="13"/>
        <v>624</v>
      </c>
    </row>
    <row r="360" spans="1:12" ht="22.5" customHeight="1" x14ac:dyDescent="0.2">
      <c r="A360" s="23" t="s">
        <v>36</v>
      </c>
      <c r="B360" s="32" t="s">
        <v>107</v>
      </c>
      <c r="C360" s="33" t="s">
        <v>3</v>
      </c>
      <c r="D360" s="32" t="s">
        <v>2</v>
      </c>
      <c r="E360" s="34" t="s">
        <v>313</v>
      </c>
      <c r="F360" s="45">
        <v>320</v>
      </c>
      <c r="G360" s="69">
        <v>624</v>
      </c>
      <c r="H360" s="69">
        <v>624</v>
      </c>
      <c r="I360" s="69"/>
      <c r="J360" s="69"/>
      <c r="K360" s="69">
        <f t="shared" si="12"/>
        <v>624</v>
      </c>
      <c r="L360" s="69">
        <f t="shared" si="13"/>
        <v>624</v>
      </c>
    </row>
    <row r="361" spans="1:12" ht="56.25" customHeight="1" x14ac:dyDescent="0.2">
      <c r="A361" s="36" t="s">
        <v>304</v>
      </c>
      <c r="B361" s="65" t="s">
        <v>104</v>
      </c>
      <c r="C361" s="66" t="s">
        <v>3</v>
      </c>
      <c r="D361" s="65" t="s">
        <v>2</v>
      </c>
      <c r="E361" s="67" t="s">
        <v>9</v>
      </c>
      <c r="F361" s="68" t="s">
        <v>7</v>
      </c>
      <c r="G361" s="22">
        <f>G362+G367+G370+G373</f>
        <v>10103.299999999999</v>
      </c>
      <c r="H361" s="22">
        <f>H362+H367+H370+H373</f>
        <v>10253.299999999999</v>
      </c>
      <c r="I361" s="22"/>
      <c r="J361" s="22">
        <f>J373</f>
        <v>-150</v>
      </c>
      <c r="K361" s="22">
        <f t="shared" si="12"/>
        <v>10103.299999999999</v>
      </c>
      <c r="L361" s="22">
        <f t="shared" si="13"/>
        <v>10103.299999999999</v>
      </c>
    </row>
    <row r="362" spans="1:12" ht="22.5" customHeight="1" x14ac:dyDescent="0.2">
      <c r="A362" s="23" t="s">
        <v>15</v>
      </c>
      <c r="B362" s="32" t="s">
        <v>104</v>
      </c>
      <c r="C362" s="33" t="s">
        <v>3</v>
      </c>
      <c r="D362" s="32" t="s">
        <v>2</v>
      </c>
      <c r="E362" s="34" t="s">
        <v>11</v>
      </c>
      <c r="F362" s="45" t="s">
        <v>7</v>
      </c>
      <c r="G362" s="69">
        <f>G363+G365</f>
        <v>9939.2999999999993</v>
      </c>
      <c r="H362" s="69">
        <f>H363+H365</f>
        <v>9939.2999999999993</v>
      </c>
      <c r="I362" s="69"/>
      <c r="J362" s="69"/>
      <c r="K362" s="69">
        <f t="shared" si="12"/>
        <v>9939.2999999999993</v>
      </c>
      <c r="L362" s="69">
        <f t="shared" si="13"/>
        <v>9939.2999999999993</v>
      </c>
    </row>
    <row r="363" spans="1:12" ht="57" customHeight="1" x14ac:dyDescent="0.2">
      <c r="A363" s="23" t="s">
        <v>6</v>
      </c>
      <c r="B363" s="32" t="s">
        <v>104</v>
      </c>
      <c r="C363" s="33" t="s">
        <v>3</v>
      </c>
      <c r="D363" s="32" t="s">
        <v>2</v>
      </c>
      <c r="E363" s="34" t="s">
        <v>11</v>
      </c>
      <c r="F363" s="45">
        <v>100</v>
      </c>
      <c r="G363" s="69">
        <f>G364</f>
        <v>9582.2999999999993</v>
      </c>
      <c r="H363" s="69">
        <f>H364</f>
        <v>9582.2999999999993</v>
      </c>
      <c r="I363" s="69"/>
      <c r="J363" s="69"/>
      <c r="K363" s="69">
        <f t="shared" si="12"/>
        <v>9582.2999999999993</v>
      </c>
      <c r="L363" s="69">
        <f t="shared" si="13"/>
        <v>9582.2999999999993</v>
      </c>
    </row>
    <row r="364" spans="1:12" ht="23.25" customHeight="1" x14ac:dyDescent="0.2">
      <c r="A364" s="23" t="s">
        <v>5</v>
      </c>
      <c r="B364" s="32" t="s">
        <v>104</v>
      </c>
      <c r="C364" s="33" t="s">
        <v>3</v>
      </c>
      <c r="D364" s="32" t="s">
        <v>2</v>
      </c>
      <c r="E364" s="34" t="s">
        <v>11</v>
      </c>
      <c r="F364" s="45">
        <v>120</v>
      </c>
      <c r="G364" s="69">
        <f>7027+457+2098.3</f>
        <v>9582.2999999999993</v>
      </c>
      <c r="H364" s="69">
        <f>7027+457+2098.3</f>
        <v>9582.2999999999993</v>
      </c>
      <c r="I364" s="69"/>
      <c r="J364" s="69"/>
      <c r="K364" s="69">
        <f t="shared" si="12"/>
        <v>9582.2999999999993</v>
      </c>
      <c r="L364" s="69">
        <f t="shared" si="13"/>
        <v>9582.2999999999993</v>
      </c>
    </row>
    <row r="365" spans="1:12" ht="23.25" customHeight="1" x14ac:dyDescent="0.2">
      <c r="A365" s="23" t="s">
        <v>14</v>
      </c>
      <c r="B365" s="32" t="s">
        <v>104</v>
      </c>
      <c r="C365" s="33" t="s">
        <v>3</v>
      </c>
      <c r="D365" s="32" t="s">
        <v>2</v>
      </c>
      <c r="E365" s="34" t="s">
        <v>11</v>
      </c>
      <c r="F365" s="45">
        <v>200</v>
      </c>
      <c r="G365" s="69">
        <f>G366</f>
        <v>357</v>
      </c>
      <c r="H365" s="69">
        <f>H366</f>
        <v>357</v>
      </c>
      <c r="I365" s="69"/>
      <c r="J365" s="69"/>
      <c r="K365" s="69">
        <f t="shared" si="12"/>
        <v>357</v>
      </c>
      <c r="L365" s="69">
        <f t="shared" si="13"/>
        <v>357</v>
      </c>
    </row>
    <row r="366" spans="1:12" ht="23.25" customHeight="1" x14ac:dyDescent="0.2">
      <c r="A366" s="23" t="s">
        <v>13</v>
      </c>
      <c r="B366" s="32" t="s">
        <v>104</v>
      </c>
      <c r="C366" s="33" t="s">
        <v>3</v>
      </c>
      <c r="D366" s="32" t="s">
        <v>2</v>
      </c>
      <c r="E366" s="34" t="s">
        <v>11</v>
      </c>
      <c r="F366" s="45">
        <v>240</v>
      </c>
      <c r="G366" s="69">
        <f>300+57</f>
        <v>357</v>
      </c>
      <c r="H366" s="69">
        <f>300+57</f>
        <v>357</v>
      </c>
      <c r="I366" s="69"/>
      <c r="J366" s="69"/>
      <c r="K366" s="69">
        <f t="shared" si="12"/>
        <v>357</v>
      </c>
      <c r="L366" s="69">
        <f t="shared" si="13"/>
        <v>357</v>
      </c>
    </row>
    <row r="367" spans="1:12" ht="56.25" customHeight="1" x14ac:dyDescent="0.2">
      <c r="A367" s="23" t="s">
        <v>105</v>
      </c>
      <c r="B367" s="32" t="s">
        <v>104</v>
      </c>
      <c r="C367" s="33" t="s">
        <v>3</v>
      </c>
      <c r="D367" s="32" t="s">
        <v>2</v>
      </c>
      <c r="E367" s="34" t="s">
        <v>103</v>
      </c>
      <c r="F367" s="45" t="s">
        <v>7</v>
      </c>
      <c r="G367" s="69">
        <f>G368</f>
        <v>100</v>
      </c>
      <c r="H367" s="69">
        <f>H368</f>
        <v>100</v>
      </c>
      <c r="I367" s="69"/>
      <c r="J367" s="69"/>
      <c r="K367" s="69">
        <f t="shared" si="12"/>
        <v>100</v>
      </c>
      <c r="L367" s="69">
        <f t="shared" si="13"/>
        <v>100</v>
      </c>
    </row>
    <row r="368" spans="1:12" ht="23.25" customHeight="1" x14ac:dyDescent="0.2">
      <c r="A368" s="23" t="s">
        <v>14</v>
      </c>
      <c r="B368" s="32" t="s">
        <v>104</v>
      </c>
      <c r="C368" s="33" t="s">
        <v>3</v>
      </c>
      <c r="D368" s="32" t="s">
        <v>2</v>
      </c>
      <c r="E368" s="34" t="s">
        <v>103</v>
      </c>
      <c r="F368" s="45">
        <v>200</v>
      </c>
      <c r="G368" s="69">
        <f>G369</f>
        <v>100</v>
      </c>
      <c r="H368" s="69">
        <f>H369</f>
        <v>100</v>
      </c>
      <c r="I368" s="69"/>
      <c r="J368" s="69"/>
      <c r="K368" s="69">
        <f t="shared" si="12"/>
        <v>100</v>
      </c>
      <c r="L368" s="69">
        <f t="shared" si="13"/>
        <v>100</v>
      </c>
    </row>
    <row r="369" spans="1:12" ht="23.25" customHeight="1" x14ac:dyDescent="0.2">
      <c r="A369" s="23" t="s">
        <v>13</v>
      </c>
      <c r="B369" s="32" t="s">
        <v>104</v>
      </c>
      <c r="C369" s="33" t="s">
        <v>3</v>
      </c>
      <c r="D369" s="32" t="s">
        <v>2</v>
      </c>
      <c r="E369" s="34" t="s">
        <v>103</v>
      </c>
      <c r="F369" s="45">
        <v>240</v>
      </c>
      <c r="G369" s="69">
        <v>100</v>
      </c>
      <c r="H369" s="69">
        <v>100</v>
      </c>
      <c r="I369" s="69"/>
      <c r="J369" s="69"/>
      <c r="K369" s="69">
        <f t="shared" si="12"/>
        <v>100</v>
      </c>
      <c r="L369" s="69">
        <f t="shared" si="13"/>
        <v>100</v>
      </c>
    </row>
    <row r="370" spans="1:12" ht="33.75" x14ac:dyDescent="0.2">
      <c r="A370" s="1" t="s">
        <v>274</v>
      </c>
      <c r="B370" s="32" t="s">
        <v>104</v>
      </c>
      <c r="C370" s="33" t="s">
        <v>3</v>
      </c>
      <c r="D370" s="32" t="s">
        <v>2</v>
      </c>
      <c r="E370" s="28">
        <v>81290</v>
      </c>
      <c r="F370" s="45"/>
      <c r="G370" s="69">
        <f>G371</f>
        <v>64</v>
      </c>
      <c r="H370" s="69">
        <f>H371</f>
        <v>64</v>
      </c>
      <c r="I370" s="69"/>
      <c r="J370" s="69"/>
      <c r="K370" s="69">
        <f t="shared" si="12"/>
        <v>64</v>
      </c>
      <c r="L370" s="69">
        <f t="shared" si="13"/>
        <v>64</v>
      </c>
    </row>
    <row r="371" spans="1:12" ht="22.5" x14ac:dyDescent="0.2">
      <c r="A371" s="1" t="s">
        <v>14</v>
      </c>
      <c r="B371" s="32" t="s">
        <v>104</v>
      </c>
      <c r="C371" s="33" t="s">
        <v>3</v>
      </c>
      <c r="D371" s="32" t="s">
        <v>2</v>
      </c>
      <c r="E371" s="28">
        <v>81290</v>
      </c>
      <c r="F371" s="45">
        <v>200</v>
      </c>
      <c r="G371" s="69">
        <f>G372</f>
        <v>64</v>
      </c>
      <c r="H371" s="69">
        <f>H372</f>
        <v>64</v>
      </c>
      <c r="I371" s="69"/>
      <c r="J371" s="69"/>
      <c r="K371" s="69">
        <f t="shared" si="12"/>
        <v>64</v>
      </c>
      <c r="L371" s="69">
        <f t="shared" si="13"/>
        <v>64</v>
      </c>
    </row>
    <row r="372" spans="1:12" ht="22.5" x14ac:dyDescent="0.2">
      <c r="A372" s="1" t="s">
        <v>13</v>
      </c>
      <c r="B372" s="32" t="s">
        <v>104</v>
      </c>
      <c r="C372" s="33" t="s">
        <v>3</v>
      </c>
      <c r="D372" s="32" t="s">
        <v>2</v>
      </c>
      <c r="E372" s="28">
        <v>81290</v>
      </c>
      <c r="F372" s="45">
        <v>240</v>
      </c>
      <c r="G372" s="69">
        <v>64</v>
      </c>
      <c r="H372" s="69">
        <v>64</v>
      </c>
      <c r="I372" s="69"/>
      <c r="J372" s="69"/>
      <c r="K372" s="69">
        <f t="shared" si="12"/>
        <v>64</v>
      </c>
      <c r="L372" s="69">
        <f t="shared" si="13"/>
        <v>64</v>
      </c>
    </row>
    <row r="373" spans="1:12" ht="22.5" x14ac:dyDescent="0.2">
      <c r="A373" s="1" t="s">
        <v>273</v>
      </c>
      <c r="B373" s="32" t="s">
        <v>104</v>
      </c>
      <c r="C373" s="33" t="s">
        <v>3</v>
      </c>
      <c r="D373" s="32" t="s">
        <v>2</v>
      </c>
      <c r="E373" s="28">
        <v>82280</v>
      </c>
      <c r="F373" s="45"/>
      <c r="G373" s="69">
        <f>G374</f>
        <v>0</v>
      </c>
      <c r="H373" s="69">
        <f>H374</f>
        <v>150</v>
      </c>
      <c r="I373" s="69"/>
      <c r="J373" s="69">
        <f>J374</f>
        <v>-150</v>
      </c>
      <c r="K373" s="69">
        <f t="shared" si="12"/>
        <v>0</v>
      </c>
      <c r="L373" s="69">
        <f t="shared" si="13"/>
        <v>0</v>
      </c>
    </row>
    <row r="374" spans="1:12" ht="22.5" x14ac:dyDescent="0.2">
      <c r="A374" s="1" t="s">
        <v>14</v>
      </c>
      <c r="B374" s="32" t="s">
        <v>104</v>
      </c>
      <c r="C374" s="33" t="s">
        <v>3</v>
      </c>
      <c r="D374" s="32" t="s">
        <v>2</v>
      </c>
      <c r="E374" s="28">
        <v>82280</v>
      </c>
      <c r="F374" s="45">
        <v>200</v>
      </c>
      <c r="G374" s="69">
        <f>G375</f>
        <v>0</v>
      </c>
      <c r="H374" s="69">
        <f>H375</f>
        <v>150</v>
      </c>
      <c r="I374" s="69"/>
      <c r="J374" s="69">
        <f>J375</f>
        <v>-150</v>
      </c>
      <c r="K374" s="69">
        <f t="shared" si="12"/>
        <v>0</v>
      </c>
      <c r="L374" s="69">
        <f t="shared" si="13"/>
        <v>0</v>
      </c>
    </row>
    <row r="375" spans="1:12" ht="22.5" x14ac:dyDescent="0.2">
      <c r="A375" s="1" t="s">
        <v>13</v>
      </c>
      <c r="B375" s="32" t="s">
        <v>104</v>
      </c>
      <c r="C375" s="33" t="s">
        <v>3</v>
      </c>
      <c r="D375" s="32" t="s">
        <v>2</v>
      </c>
      <c r="E375" s="28">
        <v>82280</v>
      </c>
      <c r="F375" s="45">
        <v>240</v>
      </c>
      <c r="G375" s="69">
        <v>0</v>
      </c>
      <c r="H375" s="69">
        <v>150</v>
      </c>
      <c r="I375" s="69"/>
      <c r="J375" s="69">
        <v>-150</v>
      </c>
      <c r="K375" s="69">
        <f t="shared" si="12"/>
        <v>0</v>
      </c>
      <c r="L375" s="69">
        <f t="shared" si="13"/>
        <v>0</v>
      </c>
    </row>
    <row r="376" spans="1:12" ht="56.25" customHeight="1" x14ac:dyDescent="0.2">
      <c r="A376" s="36" t="s">
        <v>305</v>
      </c>
      <c r="B376" s="65" t="s">
        <v>77</v>
      </c>
      <c r="C376" s="66" t="s">
        <v>3</v>
      </c>
      <c r="D376" s="65" t="s">
        <v>2</v>
      </c>
      <c r="E376" s="67" t="s">
        <v>9</v>
      </c>
      <c r="F376" s="68" t="s">
        <v>7</v>
      </c>
      <c r="G376" s="22">
        <f t="shared" ref="G376:H378" si="15">G377</f>
        <v>100</v>
      </c>
      <c r="H376" s="22">
        <f t="shared" si="15"/>
        <v>100</v>
      </c>
      <c r="I376" s="22"/>
      <c r="J376" s="22"/>
      <c r="K376" s="22">
        <f t="shared" si="12"/>
        <v>100</v>
      </c>
      <c r="L376" s="22">
        <f t="shared" si="13"/>
        <v>100</v>
      </c>
    </row>
    <row r="377" spans="1:12" ht="22.5" customHeight="1" x14ac:dyDescent="0.2">
      <c r="A377" s="23" t="s">
        <v>258</v>
      </c>
      <c r="B377" s="32" t="s">
        <v>77</v>
      </c>
      <c r="C377" s="33" t="s">
        <v>3</v>
      </c>
      <c r="D377" s="32" t="s">
        <v>2</v>
      </c>
      <c r="E377" s="34" t="s">
        <v>76</v>
      </c>
      <c r="F377" s="45" t="s">
        <v>7</v>
      </c>
      <c r="G377" s="69">
        <f t="shared" si="15"/>
        <v>100</v>
      </c>
      <c r="H377" s="69">
        <f t="shared" si="15"/>
        <v>100</v>
      </c>
      <c r="I377" s="69"/>
      <c r="J377" s="69"/>
      <c r="K377" s="69">
        <f t="shared" si="12"/>
        <v>100</v>
      </c>
      <c r="L377" s="69">
        <f t="shared" si="13"/>
        <v>100</v>
      </c>
    </row>
    <row r="378" spans="1:12" ht="23.25" customHeight="1" x14ac:dyDescent="0.2">
      <c r="A378" s="23" t="s">
        <v>79</v>
      </c>
      <c r="B378" s="32" t="s">
        <v>77</v>
      </c>
      <c r="C378" s="33" t="s">
        <v>3</v>
      </c>
      <c r="D378" s="32" t="s">
        <v>2</v>
      </c>
      <c r="E378" s="34" t="s">
        <v>76</v>
      </c>
      <c r="F378" s="45">
        <v>600</v>
      </c>
      <c r="G378" s="69">
        <f t="shared" si="15"/>
        <v>100</v>
      </c>
      <c r="H378" s="69">
        <f t="shared" si="15"/>
        <v>100</v>
      </c>
      <c r="I378" s="69"/>
      <c r="J378" s="69"/>
      <c r="K378" s="69">
        <f t="shared" si="12"/>
        <v>100</v>
      </c>
      <c r="L378" s="69">
        <f t="shared" si="13"/>
        <v>100</v>
      </c>
    </row>
    <row r="379" spans="1:12" ht="23.25" customHeight="1" x14ac:dyDescent="0.2">
      <c r="A379" s="23" t="s">
        <v>78</v>
      </c>
      <c r="B379" s="32" t="s">
        <v>77</v>
      </c>
      <c r="C379" s="33" t="s">
        <v>3</v>
      </c>
      <c r="D379" s="32" t="s">
        <v>2</v>
      </c>
      <c r="E379" s="34" t="s">
        <v>76</v>
      </c>
      <c r="F379" s="45">
        <v>630</v>
      </c>
      <c r="G379" s="69">
        <v>100</v>
      </c>
      <c r="H379" s="69">
        <v>100</v>
      </c>
      <c r="I379" s="69"/>
      <c r="J379" s="69"/>
      <c r="K379" s="69">
        <f t="shared" si="12"/>
        <v>100</v>
      </c>
      <c r="L379" s="69">
        <f t="shared" si="13"/>
        <v>100</v>
      </c>
    </row>
    <row r="380" spans="1:12" ht="22.5" customHeight="1" x14ac:dyDescent="0.2">
      <c r="A380" s="23" t="s">
        <v>283</v>
      </c>
      <c r="B380" s="32" t="s">
        <v>155</v>
      </c>
      <c r="C380" s="33" t="s">
        <v>3</v>
      </c>
      <c r="D380" s="32" t="s">
        <v>2</v>
      </c>
      <c r="E380" s="34" t="s">
        <v>282</v>
      </c>
      <c r="F380" s="45" t="s">
        <v>7</v>
      </c>
      <c r="G380" s="70">
        <f>G381</f>
        <v>800</v>
      </c>
      <c r="H380" s="69">
        <f>H381</f>
        <v>800</v>
      </c>
      <c r="I380" s="70"/>
      <c r="J380" s="69"/>
      <c r="K380" s="70">
        <f t="shared" si="12"/>
        <v>800</v>
      </c>
      <c r="L380" s="69">
        <f t="shared" si="13"/>
        <v>800</v>
      </c>
    </row>
    <row r="381" spans="1:12" ht="23.25" customHeight="1" x14ac:dyDescent="0.2">
      <c r="A381" s="23" t="s">
        <v>79</v>
      </c>
      <c r="B381" s="32" t="s">
        <v>155</v>
      </c>
      <c r="C381" s="33" t="s">
        <v>3</v>
      </c>
      <c r="D381" s="32" t="s">
        <v>2</v>
      </c>
      <c r="E381" s="34" t="s">
        <v>282</v>
      </c>
      <c r="F381" s="45">
        <v>600</v>
      </c>
      <c r="G381" s="70">
        <f>G382</f>
        <v>800</v>
      </c>
      <c r="H381" s="69">
        <f>H382</f>
        <v>800</v>
      </c>
      <c r="I381" s="70"/>
      <c r="J381" s="69"/>
      <c r="K381" s="70">
        <f t="shared" si="12"/>
        <v>800</v>
      </c>
      <c r="L381" s="69">
        <f t="shared" si="13"/>
        <v>800</v>
      </c>
    </row>
    <row r="382" spans="1:12" ht="13.5" customHeight="1" x14ac:dyDescent="0.2">
      <c r="A382" s="23" t="s">
        <v>156</v>
      </c>
      <c r="B382" s="32" t="s">
        <v>155</v>
      </c>
      <c r="C382" s="33" t="s">
        <v>3</v>
      </c>
      <c r="D382" s="32" t="s">
        <v>2</v>
      </c>
      <c r="E382" s="34" t="s">
        <v>282</v>
      </c>
      <c r="F382" s="45">
        <v>610</v>
      </c>
      <c r="G382" s="70">
        <v>800</v>
      </c>
      <c r="H382" s="69">
        <v>800</v>
      </c>
      <c r="I382" s="70"/>
      <c r="J382" s="69"/>
      <c r="K382" s="70">
        <f t="shared" si="12"/>
        <v>800</v>
      </c>
      <c r="L382" s="69">
        <f t="shared" si="13"/>
        <v>800</v>
      </c>
    </row>
    <row r="383" spans="1:12" ht="67.5" customHeight="1" x14ac:dyDescent="0.2">
      <c r="A383" s="36" t="s">
        <v>292</v>
      </c>
      <c r="B383" s="65" t="s">
        <v>53</v>
      </c>
      <c r="C383" s="66" t="s">
        <v>3</v>
      </c>
      <c r="D383" s="65" t="s">
        <v>2</v>
      </c>
      <c r="E383" s="67" t="s">
        <v>9</v>
      </c>
      <c r="F383" s="68" t="s">
        <v>7</v>
      </c>
      <c r="G383" s="22">
        <f>G384+G387+G390+G393</f>
        <v>223</v>
      </c>
      <c r="H383" s="22">
        <f>H384+H387+H390+H393</f>
        <v>223</v>
      </c>
      <c r="I383" s="22"/>
      <c r="J383" s="22"/>
      <c r="K383" s="22">
        <f t="shared" si="12"/>
        <v>223</v>
      </c>
      <c r="L383" s="22">
        <f t="shared" si="13"/>
        <v>223</v>
      </c>
    </row>
    <row r="384" spans="1:12" ht="12.75" customHeight="1" x14ac:dyDescent="0.2">
      <c r="A384" s="23" t="s">
        <v>56</v>
      </c>
      <c r="B384" s="32" t="s">
        <v>53</v>
      </c>
      <c r="C384" s="33" t="s">
        <v>3</v>
      </c>
      <c r="D384" s="32" t="s">
        <v>2</v>
      </c>
      <c r="E384" s="34" t="s">
        <v>55</v>
      </c>
      <c r="F384" s="45" t="s">
        <v>7</v>
      </c>
      <c r="G384" s="69">
        <f>G385</f>
        <v>30</v>
      </c>
      <c r="H384" s="69">
        <f>H385</f>
        <v>30</v>
      </c>
      <c r="I384" s="69"/>
      <c r="J384" s="69"/>
      <c r="K384" s="69">
        <f t="shared" si="12"/>
        <v>30</v>
      </c>
      <c r="L384" s="69">
        <f t="shared" si="13"/>
        <v>30</v>
      </c>
    </row>
    <row r="385" spans="1:12" ht="23.25" customHeight="1" x14ac:dyDescent="0.2">
      <c r="A385" s="23" t="s">
        <v>14</v>
      </c>
      <c r="B385" s="32" t="s">
        <v>53</v>
      </c>
      <c r="C385" s="33" t="s">
        <v>3</v>
      </c>
      <c r="D385" s="32" t="s">
        <v>2</v>
      </c>
      <c r="E385" s="34" t="s">
        <v>55</v>
      </c>
      <c r="F385" s="45">
        <v>200</v>
      </c>
      <c r="G385" s="69">
        <f>G386</f>
        <v>30</v>
      </c>
      <c r="H385" s="69">
        <f>H386</f>
        <v>30</v>
      </c>
      <c r="I385" s="69"/>
      <c r="J385" s="69"/>
      <c r="K385" s="69">
        <f t="shared" si="12"/>
        <v>30</v>
      </c>
      <c r="L385" s="69">
        <f t="shared" si="13"/>
        <v>30</v>
      </c>
    </row>
    <row r="386" spans="1:12" ht="23.25" customHeight="1" x14ac:dyDescent="0.2">
      <c r="A386" s="23" t="s">
        <v>13</v>
      </c>
      <c r="B386" s="32" t="s">
        <v>53</v>
      </c>
      <c r="C386" s="33" t="s">
        <v>3</v>
      </c>
      <c r="D386" s="32" t="s">
        <v>2</v>
      </c>
      <c r="E386" s="34" t="s">
        <v>55</v>
      </c>
      <c r="F386" s="45">
        <v>240</v>
      </c>
      <c r="G386" s="69">
        <v>30</v>
      </c>
      <c r="H386" s="69">
        <v>30</v>
      </c>
      <c r="I386" s="69"/>
      <c r="J386" s="69"/>
      <c r="K386" s="69">
        <f t="shared" si="12"/>
        <v>30</v>
      </c>
      <c r="L386" s="69">
        <f t="shared" si="13"/>
        <v>30</v>
      </c>
    </row>
    <row r="387" spans="1:12" ht="12.75" customHeight="1" x14ac:dyDescent="0.2">
      <c r="A387" s="23" t="s">
        <v>54</v>
      </c>
      <c r="B387" s="32" t="s">
        <v>53</v>
      </c>
      <c r="C387" s="33" t="s">
        <v>3</v>
      </c>
      <c r="D387" s="32" t="s">
        <v>2</v>
      </c>
      <c r="E387" s="34" t="s">
        <v>52</v>
      </c>
      <c r="F387" s="45" t="s">
        <v>7</v>
      </c>
      <c r="G387" s="69">
        <f>G388</f>
        <v>10</v>
      </c>
      <c r="H387" s="69">
        <f>H388</f>
        <v>10</v>
      </c>
      <c r="I387" s="69"/>
      <c r="J387" s="69"/>
      <c r="K387" s="69">
        <f t="shared" si="12"/>
        <v>10</v>
      </c>
      <c r="L387" s="69">
        <f t="shared" si="13"/>
        <v>10</v>
      </c>
    </row>
    <row r="388" spans="1:12" ht="23.25" customHeight="1" x14ac:dyDescent="0.2">
      <c r="A388" s="23" t="s">
        <v>14</v>
      </c>
      <c r="B388" s="32" t="s">
        <v>53</v>
      </c>
      <c r="C388" s="33" t="s">
        <v>3</v>
      </c>
      <c r="D388" s="32" t="s">
        <v>2</v>
      </c>
      <c r="E388" s="34" t="s">
        <v>52</v>
      </c>
      <c r="F388" s="45">
        <v>200</v>
      </c>
      <c r="G388" s="69">
        <f>G389</f>
        <v>10</v>
      </c>
      <c r="H388" s="69">
        <f>H389</f>
        <v>10</v>
      </c>
      <c r="I388" s="69"/>
      <c r="J388" s="69"/>
      <c r="K388" s="69">
        <f t="shared" si="12"/>
        <v>10</v>
      </c>
      <c r="L388" s="69">
        <f t="shared" si="13"/>
        <v>10</v>
      </c>
    </row>
    <row r="389" spans="1:12" ht="23.25" customHeight="1" x14ac:dyDescent="0.2">
      <c r="A389" s="23" t="s">
        <v>13</v>
      </c>
      <c r="B389" s="32" t="s">
        <v>53</v>
      </c>
      <c r="C389" s="33" t="s">
        <v>3</v>
      </c>
      <c r="D389" s="32" t="s">
        <v>2</v>
      </c>
      <c r="E389" s="34" t="s">
        <v>52</v>
      </c>
      <c r="F389" s="45">
        <v>240</v>
      </c>
      <c r="G389" s="69">
        <v>10</v>
      </c>
      <c r="H389" s="69">
        <v>10</v>
      </c>
      <c r="I389" s="69"/>
      <c r="J389" s="69"/>
      <c r="K389" s="69">
        <f t="shared" si="12"/>
        <v>10</v>
      </c>
      <c r="L389" s="69">
        <f t="shared" si="13"/>
        <v>10</v>
      </c>
    </row>
    <row r="390" spans="1:12" ht="12.75" customHeight="1" x14ac:dyDescent="0.2">
      <c r="A390" s="23" t="s">
        <v>165</v>
      </c>
      <c r="B390" s="32" t="s">
        <v>53</v>
      </c>
      <c r="C390" s="33" t="s">
        <v>3</v>
      </c>
      <c r="D390" s="32" t="s">
        <v>2</v>
      </c>
      <c r="E390" s="34" t="s">
        <v>164</v>
      </c>
      <c r="F390" s="45" t="s">
        <v>7</v>
      </c>
      <c r="G390" s="69">
        <f>G391</f>
        <v>173</v>
      </c>
      <c r="H390" s="69">
        <f>H391</f>
        <v>173</v>
      </c>
      <c r="I390" s="69"/>
      <c r="J390" s="69"/>
      <c r="K390" s="69">
        <f t="shared" si="12"/>
        <v>173</v>
      </c>
      <c r="L390" s="69">
        <f t="shared" si="13"/>
        <v>173</v>
      </c>
    </row>
    <row r="391" spans="1:12" ht="23.25" customHeight="1" x14ac:dyDescent="0.2">
      <c r="A391" s="23" t="s">
        <v>79</v>
      </c>
      <c r="B391" s="32" t="s">
        <v>53</v>
      </c>
      <c r="C391" s="33" t="s">
        <v>3</v>
      </c>
      <c r="D391" s="32" t="s">
        <v>2</v>
      </c>
      <c r="E391" s="34" t="s">
        <v>164</v>
      </c>
      <c r="F391" s="45">
        <v>600</v>
      </c>
      <c r="G391" s="69">
        <f>G392</f>
        <v>173</v>
      </c>
      <c r="H391" s="69">
        <f>H392</f>
        <v>173</v>
      </c>
      <c r="I391" s="69"/>
      <c r="J391" s="69"/>
      <c r="K391" s="69">
        <f t="shared" si="12"/>
        <v>173</v>
      </c>
      <c r="L391" s="69">
        <f t="shared" si="13"/>
        <v>173</v>
      </c>
    </row>
    <row r="392" spans="1:12" ht="13.5" customHeight="1" x14ac:dyDescent="0.2">
      <c r="A392" s="23" t="s">
        <v>156</v>
      </c>
      <c r="B392" s="32" t="s">
        <v>53</v>
      </c>
      <c r="C392" s="33" t="s">
        <v>3</v>
      </c>
      <c r="D392" s="32" t="s">
        <v>2</v>
      </c>
      <c r="E392" s="34" t="s">
        <v>164</v>
      </c>
      <c r="F392" s="45">
        <v>610</v>
      </c>
      <c r="G392" s="69">
        <v>173</v>
      </c>
      <c r="H392" s="69">
        <v>173</v>
      </c>
      <c r="I392" s="69"/>
      <c r="J392" s="69"/>
      <c r="K392" s="69">
        <f t="shared" si="12"/>
        <v>173</v>
      </c>
      <c r="L392" s="69">
        <f t="shared" si="13"/>
        <v>173</v>
      </c>
    </row>
    <row r="393" spans="1:12" ht="22.5" customHeight="1" x14ac:dyDescent="0.2">
      <c r="A393" s="23" t="s">
        <v>60</v>
      </c>
      <c r="B393" s="32" t="s">
        <v>53</v>
      </c>
      <c r="C393" s="33" t="s">
        <v>3</v>
      </c>
      <c r="D393" s="32" t="s">
        <v>2</v>
      </c>
      <c r="E393" s="34" t="s">
        <v>59</v>
      </c>
      <c r="F393" s="45" t="s">
        <v>7</v>
      </c>
      <c r="G393" s="69">
        <f>G394</f>
        <v>10</v>
      </c>
      <c r="H393" s="69">
        <f>H394</f>
        <v>10</v>
      </c>
      <c r="I393" s="69"/>
      <c r="J393" s="69"/>
      <c r="K393" s="69">
        <f t="shared" si="12"/>
        <v>10</v>
      </c>
      <c r="L393" s="69">
        <f t="shared" si="13"/>
        <v>10</v>
      </c>
    </row>
    <row r="394" spans="1:12" ht="23.25" customHeight="1" x14ac:dyDescent="0.2">
      <c r="A394" s="23" t="s">
        <v>14</v>
      </c>
      <c r="B394" s="32" t="s">
        <v>53</v>
      </c>
      <c r="C394" s="33" t="s">
        <v>3</v>
      </c>
      <c r="D394" s="32" t="s">
        <v>2</v>
      </c>
      <c r="E394" s="34" t="s">
        <v>59</v>
      </c>
      <c r="F394" s="45">
        <v>200</v>
      </c>
      <c r="G394" s="69">
        <f>G395</f>
        <v>10</v>
      </c>
      <c r="H394" s="69">
        <f>H395</f>
        <v>10</v>
      </c>
      <c r="I394" s="69"/>
      <c r="J394" s="69"/>
      <c r="K394" s="69">
        <f t="shared" si="12"/>
        <v>10</v>
      </c>
      <c r="L394" s="69">
        <f t="shared" si="13"/>
        <v>10</v>
      </c>
    </row>
    <row r="395" spans="1:12" ht="23.25" customHeight="1" x14ac:dyDescent="0.2">
      <c r="A395" s="23" t="s">
        <v>13</v>
      </c>
      <c r="B395" s="32" t="s">
        <v>53</v>
      </c>
      <c r="C395" s="33" t="s">
        <v>3</v>
      </c>
      <c r="D395" s="32" t="s">
        <v>2</v>
      </c>
      <c r="E395" s="34" t="s">
        <v>59</v>
      </c>
      <c r="F395" s="45">
        <v>240</v>
      </c>
      <c r="G395" s="69">
        <v>10</v>
      </c>
      <c r="H395" s="69">
        <v>10</v>
      </c>
      <c r="I395" s="69"/>
      <c r="J395" s="69"/>
      <c r="K395" s="69">
        <f t="shared" si="12"/>
        <v>10</v>
      </c>
      <c r="L395" s="69">
        <f t="shared" si="13"/>
        <v>10</v>
      </c>
    </row>
    <row r="396" spans="1:12" ht="12.75" customHeight="1" x14ac:dyDescent="0.2">
      <c r="A396" s="36" t="s">
        <v>270</v>
      </c>
      <c r="B396" s="65"/>
      <c r="C396" s="66"/>
      <c r="D396" s="65"/>
      <c r="E396" s="67"/>
      <c r="F396" s="68"/>
      <c r="G396" s="22">
        <f>G397+G402+G417+G423+G427</f>
        <v>21061.4</v>
      </c>
      <c r="H396" s="22">
        <f>H397+H402+H417+H423+H427</f>
        <v>21369.3</v>
      </c>
      <c r="I396" s="22">
        <f>I397+I402+I417+I423+I427</f>
        <v>-20.361000000000001</v>
      </c>
      <c r="J396" s="22">
        <f>J397+J402+J417+J423+J427</f>
        <v>128.82499999999999</v>
      </c>
      <c r="K396" s="22">
        <f t="shared" si="12"/>
        <v>21041.039000000001</v>
      </c>
      <c r="L396" s="22">
        <f t="shared" si="13"/>
        <v>21498.125</v>
      </c>
    </row>
    <row r="397" spans="1:12" ht="34.15" customHeight="1" x14ac:dyDescent="0.2">
      <c r="A397" s="36" t="s">
        <v>309</v>
      </c>
      <c r="B397" s="65" t="s">
        <v>93</v>
      </c>
      <c r="C397" s="66" t="s">
        <v>3</v>
      </c>
      <c r="D397" s="65" t="s">
        <v>2</v>
      </c>
      <c r="E397" s="67" t="s">
        <v>9</v>
      </c>
      <c r="F397" s="68" t="s">
        <v>7</v>
      </c>
      <c r="G397" s="22">
        <f t="shared" ref="G397:H400" si="16">G398</f>
        <v>2650.8</v>
      </c>
      <c r="H397" s="22">
        <f t="shared" si="16"/>
        <v>2650.8</v>
      </c>
      <c r="I397" s="22"/>
      <c r="J397" s="22"/>
      <c r="K397" s="22">
        <f t="shared" si="12"/>
        <v>2650.8</v>
      </c>
      <c r="L397" s="22">
        <f t="shared" si="13"/>
        <v>2650.8</v>
      </c>
    </row>
    <row r="398" spans="1:12" ht="22.5" customHeight="1" x14ac:dyDescent="0.2">
      <c r="A398" s="23" t="s">
        <v>94</v>
      </c>
      <c r="B398" s="32" t="s">
        <v>93</v>
      </c>
      <c r="C398" s="33" t="s">
        <v>23</v>
      </c>
      <c r="D398" s="32" t="s">
        <v>2</v>
      </c>
      <c r="E398" s="34" t="s">
        <v>9</v>
      </c>
      <c r="F398" s="45" t="s">
        <v>7</v>
      </c>
      <c r="G398" s="69">
        <f t="shared" si="16"/>
        <v>2650.8</v>
      </c>
      <c r="H398" s="69">
        <f t="shared" si="16"/>
        <v>2650.8</v>
      </c>
      <c r="I398" s="69"/>
      <c r="J398" s="69"/>
      <c r="K398" s="69">
        <f t="shared" si="12"/>
        <v>2650.8</v>
      </c>
      <c r="L398" s="69">
        <f t="shared" si="13"/>
        <v>2650.8</v>
      </c>
    </row>
    <row r="399" spans="1:12" ht="22.5" customHeight="1" x14ac:dyDescent="0.2">
      <c r="A399" s="23" t="s">
        <v>15</v>
      </c>
      <c r="B399" s="32" t="s">
        <v>93</v>
      </c>
      <c r="C399" s="33" t="s">
        <v>23</v>
      </c>
      <c r="D399" s="32" t="s">
        <v>2</v>
      </c>
      <c r="E399" s="34" t="s">
        <v>11</v>
      </c>
      <c r="F399" s="45" t="s">
        <v>7</v>
      </c>
      <c r="G399" s="69">
        <f t="shared" si="16"/>
        <v>2650.8</v>
      </c>
      <c r="H399" s="69">
        <f t="shared" si="16"/>
        <v>2650.8</v>
      </c>
      <c r="I399" s="69"/>
      <c r="J399" s="69"/>
      <c r="K399" s="69">
        <f t="shared" si="12"/>
        <v>2650.8</v>
      </c>
      <c r="L399" s="69">
        <f t="shared" si="13"/>
        <v>2650.8</v>
      </c>
    </row>
    <row r="400" spans="1:12" ht="57" customHeight="1" x14ac:dyDescent="0.2">
      <c r="A400" s="23" t="s">
        <v>6</v>
      </c>
      <c r="B400" s="32" t="s">
        <v>93</v>
      </c>
      <c r="C400" s="33" t="s">
        <v>23</v>
      </c>
      <c r="D400" s="32" t="s">
        <v>2</v>
      </c>
      <c r="E400" s="34" t="s">
        <v>11</v>
      </c>
      <c r="F400" s="45">
        <v>100</v>
      </c>
      <c r="G400" s="69">
        <f t="shared" si="16"/>
        <v>2650.8</v>
      </c>
      <c r="H400" s="69">
        <f t="shared" si="16"/>
        <v>2650.8</v>
      </c>
      <c r="I400" s="69"/>
      <c r="J400" s="69"/>
      <c r="K400" s="69">
        <f t="shared" si="12"/>
        <v>2650.8</v>
      </c>
      <c r="L400" s="69">
        <f t="shared" si="13"/>
        <v>2650.8</v>
      </c>
    </row>
    <row r="401" spans="1:12" ht="23.25" customHeight="1" x14ac:dyDescent="0.2">
      <c r="A401" s="23" t="s">
        <v>5</v>
      </c>
      <c r="B401" s="32" t="s">
        <v>93</v>
      </c>
      <c r="C401" s="33" t="s">
        <v>23</v>
      </c>
      <c r="D401" s="32" t="s">
        <v>2</v>
      </c>
      <c r="E401" s="34" t="s">
        <v>11</v>
      </c>
      <c r="F401" s="45">
        <v>120</v>
      </c>
      <c r="G401" s="69">
        <f>2167+483.8</f>
        <v>2650.8</v>
      </c>
      <c r="H401" s="69">
        <f>2167+483.8</f>
        <v>2650.8</v>
      </c>
      <c r="I401" s="69"/>
      <c r="J401" s="69"/>
      <c r="K401" s="69">
        <f t="shared" si="12"/>
        <v>2650.8</v>
      </c>
      <c r="L401" s="69">
        <f t="shared" si="13"/>
        <v>2650.8</v>
      </c>
    </row>
    <row r="402" spans="1:12" ht="67.5" customHeight="1" x14ac:dyDescent="0.2">
      <c r="A402" s="36" t="s">
        <v>25</v>
      </c>
      <c r="B402" s="65" t="s">
        <v>19</v>
      </c>
      <c r="C402" s="66" t="s">
        <v>3</v>
      </c>
      <c r="D402" s="65" t="s">
        <v>2</v>
      </c>
      <c r="E402" s="67" t="s">
        <v>9</v>
      </c>
      <c r="F402" s="68" t="s">
        <v>7</v>
      </c>
      <c r="G402" s="22">
        <f>G403+G407+G413</f>
        <v>4402</v>
      </c>
      <c r="H402" s="22">
        <f>H403+H407+H413</f>
        <v>4402</v>
      </c>
      <c r="I402" s="22"/>
      <c r="J402" s="22"/>
      <c r="K402" s="22">
        <f t="shared" si="12"/>
        <v>4402</v>
      </c>
      <c r="L402" s="22">
        <f t="shared" si="13"/>
        <v>4402</v>
      </c>
    </row>
    <row r="403" spans="1:12" ht="22.5" customHeight="1" x14ac:dyDescent="0.2">
      <c r="A403" s="23" t="s">
        <v>24</v>
      </c>
      <c r="B403" s="32" t="s">
        <v>19</v>
      </c>
      <c r="C403" s="33" t="s">
        <v>23</v>
      </c>
      <c r="D403" s="32" t="s">
        <v>2</v>
      </c>
      <c r="E403" s="34" t="s">
        <v>9</v>
      </c>
      <c r="F403" s="45" t="s">
        <v>7</v>
      </c>
      <c r="G403" s="69">
        <f t="shared" ref="G403:H405" si="17">G404</f>
        <v>1967.2</v>
      </c>
      <c r="H403" s="69">
        <f t="shared" si="17"/>
        <v>1967.2</v>
      </c>
      <c r="I403" s="69"/>
      <c r="J403" s="69"/>
      <c r="K403" s="69">
        <f t="shared" si="12"/>
        <v>1967.2</v>
      </c>
      <c r="L403" s="69">
        <f t="shared" si="13"/>
        <v>1967.2</v>
      </c>
    </row>
    <row r="404" spans="1:12" ht="22.5" customHeight="1" x14ac:dyDescent="0.2">
      <c r="A404" s="23" t="s">
        <v>15</v>
      </c>
      <c r="B404" s="32" t="s">
        <v>19</v>
      </c>
      <c r="C404" s="33" t="s">
        <v>23</v>
      </c>
      <c r="D404" s="32" t="s">
        <v>2</v>
      </c>
      <c r="E404" s="34" t="s">
        <v>11</v>
      </c>
      <c r="F404" s="45" t="s">
        <v>7</v>
      </c>
      <c r="G404" s="69">
        <f t="shared" si="17"/>
        <v>1967.2</v>
      </c>
      <c r="H404" s="69">
        <f t="shared" si="17"/>
        <v>1967.2</v>
      </c>
      <c r="I404" s="69"/>
      <c r="J404" s="69"/>
      <c r="K404" s="69">
        <f t="shared" ref="K404:K437" si="18">G404+I404</f>
        <v>1967.2</v>
      </c>
      <c r="L404" s="69">
        <f t="shared" ref="L404:L437" si="19">H404+J404</f>
        <v>1967.2</v>
      </c>
    </row>
    <row r="405" spans="1:12" ht="57" customHeight="1" x14ac:dyDescent="0.2">
      <c r="A405" s="23" t="s">
        <v>6</v>
      </c>
      <c r="B405" s="32" t="s">
        <v>19</v>
      </c>
      <c r="C405" s="33" t="s">
        <v>23</v>
      </c>
      <c r="D405" s="32" t="s">
        <v>2</v>
      </c>
      <c r="E405" s="34" t="s">
        <v>11</v>
      </c>
      <c r="F405" s="45">
        <v>100</v>
      </c>
      <c r="G405" s="69">
        <f t="shared" si="17"/>
        <v>1967.2</v>
      </c>
      <c r="H405" s="69">
        <f t="shared" si="17"/>
        <v>1967.2</v>
      </c>
      <c r="I405" s="69"/>
      <c r="J405" s="69"/>
      <c r="K405" s="69">
        <f t="shared" si="18"/>
        <v>1967.2</v>
      </c>
      <c r="L405" s="69">
        <f t="shared" si="19"/>
        <v>1967.2</v>
      </c>
    </row>
    <row r="406" spans="1:12" ht="23.25" customHeight="1" x14ac:dyDescent="0.2">
      <c r="A406" s="23" t="s">
        <v>5</v>
      </c>
      <c r="B406" s="32" t="s">
        <v>19</v>
      </c>
      <c r="C406" s="33" t="s">
        <v>23</v>
      </c>
      <c r="D406" s="32" t="s">
        <v>2</v>
      </c>
      <c r="E406" s="34" t="s">
        <v>11</v>
      </c>
      <c r="F406" s="45">
        <v>120</v>
      </c>
      <c r="G406" s="69">
        <f>1569.4+397.8</f>
        <v>1967.2</v>
      </c>
      <c r="H406" s="69">
        <f>1569.4+397.8</f>
        <v>1967.2</v>
      </c>
      <c r="I406" s="69"/>
      <c r="J406" s="69"/>
      <c r="K406" s="69">
        <f t="shared" si="18"/>
        <v>1967.2</v>
      </c>
      <c r="L406" s="69">
        <f t="shared" si="19"/>
        <v>1967.2</v>
      </c>
    </row>
    <row r="407" spans="1:12" ht="12.75" customHeight="1" x14ac:dyDescent="0.2">
      <c r="A407" s="23" t="s">
        <v>22</v>
      </c>
      <c r="B407" s="32" t="s">
        <v>19</v>
      </c>
      <c r="C407" s="33" t="s">
        <v>21</v>
      </c>
      <c r="D407" s="32" t="s">
        <v>2</v>
      </c>
      <c r="E407" s="34" t="s">
        <v>9</v>
      </c>
      <c r="F407" s="45" t="s">
        <v>7</v>
      </c>
      <c r="G407" s="69">
        <f>G408</f>
        <v>1934.2</v>
      </c>
      <c r="H407" s="69">
        <f>H408</f>
        <v>1934.2</v>
      </c>
      <c r="I407" s="69"/>
      <c r="J407" s="69"/>
      <c r="K407" s="69">
        <f t="shared" si="18"/>
        <v>1934.2</v>
      </c>
      <c r="L407" s="69">
        <f t="shared" si="19"/>
        <v>1934.2</v>
      </c>
    </row>
    <row r="408" spans="1:12" ht="22.5" customHeight="1" x14ac:dyDescent="0.2">
      <c r="A408" s="23" t="s">
        <v>15</v>
      </c>
      <c r="B408" s="32" t="s">
        <v>19</v>
      </c>
      <c r="C408" s="33" t="s">
        <v>21</v>
      </c>
      <c r="D408" s="32" t="s">
        <v>2</v>
      </c>
      <c r="E408" s="34" t="s">
        <v>11</v>
      </c>
      <c r="F408" s="45" t="s">
        <v>7</v>
      </c>
      <c r="G408" s="69">
        <f>G409+G411</f>
        <v>1934.2</v>
      </c>
      <c r="H408" s="69">
        <f>H409+H411</f>
        <v>1934.2</v>
      </c>
      <c r="I408" s="69"/>
      <c r="J408" s="69"/>
      <c r="K408" s="69">
        <f t="shared" si="18"/>
        <v>1934.2</v>
      </c>
      <c r="L408" s="69">
        <f t="shared" si="19"/>
        <v>1934.2</v>
      </c>
    </row>
    <row r="409" spans="1:12" ht="52.5" customHeight="1" x14ac:dyDescent="0.2">
      <c r="A409" s="23" t="s">
        <v>6</v>
      </c>
      <c r="B409" s="32" t="s">
        <v>19</v>
      </c>
      <c r="C409" s="33" t="s">
        <v>21</v>
      </c>
      <c r="D409" s="32" t="s">
        <v>2</v>
      </c>
      <c r="E409" s="34" t="s">
        <v>11</v>
      </c>
      <c r="F409" s="45">
        <v>100</v>
      </c>
      <c r="G409" s="69">
        <f>G410</f>
        <v>1525.2</v>
      </c>
      <c r="H409" s="69">
        <f>H410</f>
        <v>1525.2</v>
      </c>
      <c r="I409" s="69"/>
      <c r="J409" s="69"/>
      <c r="K409" s="69">
        <f t="shared" si="18"/>
        <v>1525.2</v>
      </c>
      <c r="L409" s="69">
        <f t="shared" si="19"/>
        <v>1525.2</v>
      </c>
    </row>
    <row r="410" spans="1:12" ht="23.25" customHeight="1" x14ac:dyDescent="0.2">
      <c r="A410" s="23" t="s">
        <v>5</v>
      </c>
      <c r="B410" s="32" t="s">
        <v>19</v>
      </c>
      <c r="C410" s="33" t="s">
        <v>21</v>
      </c>
      <c r="D410" s="32" t="s">
        <v>2</v>
      </c>
      <c r="E410" s="34" t="s">
        <v>11</v>
      </c>
      <c r="F410" s="45">
        <v>120</v>
      </c>
      <c r="G410" s="69">
        <f>1098.5+95+331.7</f>
        <v>1525.2</v>
      </c>
      <c r="H410" s="69">
        <f>1098.5+95+331.7</f>
        <v>1525.2</v>
      </c>
      <c r="I410" s="69"/>
      <c r="J410" s="69"/>
      <c r="K410" s="69">
        <f t="shared" si="18"/>
        <v>1525.2</v>
      </c>
      <c r="L410" s="69">
        <f t="shared" si="19"/>
        <v>1525.2</v>
      </c>
    </row>
    <row r="411" spans="1:12" ht="23.25" customHeight="1" x14ac:dyDescent="0.2">
      <c r="A411" s="23" t="s">
        <v>14</v>
      </c>
      <c r="B411" s="32" t="s">
        <v>19</v>
      </c>
      <c r="C411" s="33" t="s">
        <v>21</v>
      </c>
      <c r="D411" s="32" t="s">
        <v>2</v>
      </c>
      <c r="E411" s="34" t="s">
        <v>11</v>
      </c>
      <c r="F411" s="45">
        <v>200</v>
      </c>
      <c r="G411" s="69">
        <f>G412</f>
        <v>409</v>
      </c>
      <c r="H411" s="69">
        <f>H412</f>
        <v>409</v>
      </c>
      <c r="I411" s="69"/>
      <c r="J411" s="69"/>
      <c r="K411" s="69">
        <f t="shared" si="18"/>
        <v>409</v>
      </c>
      <c r="L411" s="69">
        <f t="shared" si="19"/>
        <v>409</v>
      </c>
    </row>
    <row r="412" spans="1:12" ht="23.25" customHeight="1" x14ac:dyDescent="0.2">
      <c r="A412" s="23" t="s">
        <v>13</v>
      </c>
      <c r="B412" s="32" t="s">
        <v>19</v>
      </c>
      <c r="C412" s="33" t="s">
        <v>21</v>
      </c>
      <c r="D412" s="32" t="s">
        <v>2</v>
      </c>
      <c r="E412" s="34" t="s">
        <v>11</v>
      </c>
      <c r="F412" s="45">
        <v>240</v>
      </c>
      <c r="G412" s="69">
        <f>386.6+22.4</f>
        <v>409</v>
      </c>
      <c r="H412" s="69">
        <f>386.6+22.4</f>
        <v>409</v>
      </c>
      <c r="I412" s="69"/>
      <c r="J412" s="69"/>
      <c r="K412" s="69">
        <f t="shared" si="18"/>
        <v>409</v>
      </c>
      <c r="L412" s="69">
        <f t="shared" si="19"/>
        <v>409</v>
      </c>
    </row>
    <row r="413" spans="1:12" ht="12.75" customHeight="1" x14ac:dyDescent="0.2">
      <c r="A413" s="23" t="s">
        <v>20</v>
      </c>
      <c r="B413" s="32" t="s">
        <v>19</v>
      </c>
      <c r="C413" s="33" t="s">
        <v>18</v>
      </c>
      <c r="D413" s="32" t="s">
        <v>2</v>
      </c>
      <c r="E413" s="34" t="s">
        <v>9</v>
      </c>
      <c r="F413" s="45" t="s">
        <v>7</v>
      </c>
      <c r="G413" s="69">
        <f t="shared" ref="G413:H415" si="20">G414</f>
        <v>500.6</v>
      </c>
      <c r="H413" s="69">
        <f t="shared" si="20"/>
        <v>500.6</v>
      </c>
      <c r="I413" s="69"/>
      <c r="J413" s="69"/>
      <c r="K413" s="69">
        <f t="shared" si="18"/>
        <v>500.6</v>
      </c>
      <c r="L413" s="69">
        <f t="shared" si="19"/>
        <v>500.6</v>
      </c>
    </row>
    <row r="414" spans="1:12" ht="22.5" customHeight="1" x14ac:dyDescent="0.2">
      <c r="A414" s="23" t="s">
        <v>15</v>
      </c>
      <c r="B414" s="32" t="s">
        <v>19</v>
      </c>
      <c r="C414" s="33" t="s">
        <v>18</v>
      </c>
      <c r="D414" s="32" t="s">
        <v>2</v>
      </c>
      <c r="E414" s="34" t="s">
        <v>11</v>
      </c>
      <c r="F414" s="45" t="s">
        <v>7</v>
      </c>
      <c r="G414" s="69">
        <f t="shared" si="20"/>
        <v>500.6</v>
      </c>
      <c r="H414" s="69">
        <f t="shared" si="20"/>
        <v>500.6</v>
      </c>
      <c r="I414" s="69"/>
      <c r="J414" s="69"/>
      <c r="K414" s="69">
        <f t="shared" si="18"/>
        <v>500.6</v>
      </c>
      <c r="L414" s="69">
        <f t="shared" si="19"/>
        <v>500.6</v>
      </c>
    </row>
    <row r="415" spans="1:12" ht="51" customHeight="1" x14ac:dyDescent="0.2">
      <c r="A415" s="23" t="s">
        <v>6</v>
      </c>
      <c r="B415" s="32" t="s">
        <v>19</v>
      </c>
      <c r="C415" s="33" t="s">
        <v>18</v>
      </c>
      <c r="D415" s="32" t="s">
        <v>2</v>
      </c>
      <c r="E415" s="34" t="s">
        <v>11</v>
      </c>
      <c r="F415" s="45">
        <v>100</v>
      </c>
      <c r="G415" s="69">
        <f t="shared" si="20"/>
        <v>500.6</v>
      </c>
      <c r="H415" s="69">
        <f t="shared" si="20"/>
        <v>500.6</v>
      </c>
      <c r="I415" s="69"/>
      <c r="J415" s="69"/>
      <c r="K415" s="69">
        <f t="shared" si="18"/>
        <v>500.6</v>
      </c>
      <c r="L415" s="69">
        <f t="shared" si="19"/>
        <v>500.6</v>
      </c>
    </row>
    <row r="416" spans="1:12" ht="23.25" customHeight="1" x14ac:dyDescent="0.2">
      <c r="A416" s="23" t="s">
        <v>5</v>
      </c>
      <c r="B416" s="32" t="s">
        <v>19</v>
      </c>
      <c r="C416" s="33" t="s">
        <v>18</v>
      </c>
      <c r="D416" s="32" t="s">
        <v>2</v>
      </c>
      <c r="E416" s="34" t="s">
        <v>11</v>
      </c>
      <c r="F416" s="45">
        <v>120</v>
      </c>
      <c r="G416" s="69">
        <v>500.6</v>
      </c>
      <c r="H416" s="69">
        <v>500.6</v>
      </c>
      <c r="I416" s="69"/>
      <c r="J416" s="69"/>
      <c r="K416" s="69">
        <f t="shared" si="18"/>
        <v>500.6</v>
      </c>
      <c r="L416" s="69">
        <f t="shared" si="19"/>
        <v>500.6</v>
      </c>
    </row>
    <row r="417" spans="1:12" ht="33.75" customHeight="1" x14ac:dyDescent="0.2">
      <c r="A417" s="36" t="s">
        <v>16</v>
      </c>
      <c r="B417" s="65" t="s">
        <v>12</v>
      </c>
      <c r="C417" s="66" t="s">
        <v>3</v>
      </c>
      <c r="D417" s="65" t="s">
        <v>2</v>
      </c>
      <c r="E417" s="67" t="s">
        <v>9</v>
      </c>
      <c r="F417" s="68" t="s">
        <v>7</v>
      </c>
      <c r="G417" s="22">
        <f>G418</f>
        <v>1467.2</v>
      </c>
      <c r="H417" s="22">
        <f>H418</f>
        <v>1467.2</v>
      </c>
      <c r="I417" s="22"/>
      <c r="J417" s="22"/>
      <c r="K417" s="22">
        <f t="shared" si="18"/>
        <v>1467.2</v>
      </c>
      <c r="L417" s="22">
        <f t="shared" si="19"/>
        <v>1467.2</v>
      </c>
    </row>
    <row r="418" spans="1:12" ht="22.5" customHeight="1" x14ac:dyDescent="0.2">
      <c r="A418" s="23" t="s">
        <v>15</v>
      </c>
      <c r="B418" s="32" t="s">
        <v>12</v>
      </c>
      <c r="C418" s="33" t="s">
        <v>3</v>
      </c>
      <c r="D418" s="32" t="s">
        <v>2</v>
      </c>
      <c r="E418" s="34" t="s">
        <v>11</v>
      </c>
      <c r="F418" s="45" t="s">
        <v>7</v>
      </c>
      <c r="G418" s="69">
        <f>G419+G421</f>
        <v>1467.2</v>
      </c>
      <c r="H418" s="69">
        <f>H419+H421</f>
        <v>1467.2</v>
      </c>
      <c r="I418" s="69"/>
      <c r="J418" s="69"/>
      <c r="K418" s="69">
        <f t="shared" si="18"/>
        <v>1467.2</v>
      </c>
      <c r="L418" s="69">
        <f t="shared" si="19"/>
        <v>1467.2</v>
      </c>
    </row>
    <row r="419" spans="1:12" ht="48.75" customHeight="1" x14ac:dyDescent="0.2">
      <c r="A419" s="23" t="s">
        <v>6</v>
      </c>
      <c r="B419" s="32" t="s">
        <v>12</v>
      </c>
      <c r="C419" s="33" t="s">
        <v>3</v>
      </c>
      <c r="D419" s="32" t="s">
        <v>2</v>
      </c>
      <c r="E419" s="34" t="s">
        <v>11</v>
      </c>
      <c r="F419" s="45">
        <v>100</v>
      </c>
      <c r="G419" s="69">
        <f>G420</f>
        <v>1411.2</v>
      </c>
      <c r="H419" s="69">
        <f>H420</f>
        <v>1411.2</v>
      </c>
      <c r="I419" s="69"/>
      <c r="J419" s="69"/>
      <c r="K419" s="69">
        <f t="shared" si="18"/>
        <v>1411.2</v>
      </c>
      <c r="L419" s="69">
        <f t="shared" si="19"/>
        <v>1411.2</v>
      </c>
    </row>
    <row r="420" spans="1:12" ht="23.25" customHeight="1" x14ac:dyDescent="0.2">
      <c r="A420" s="23" t="s">
        <v>5</v>
      </c>
      <c r="B420" s="32" t="s">
        <v>12</v>
      </c>
      <c r="C420" s="33" t="s">
        <v>3</v>
      </c>
      <c r="D420" s="32" t="s">
        <v>2</v>
      </c>
      <c r="E420" s="34" t="s">
        <v>11</v>
      </c>
      <c r="F420" s="45">
        <v>120</v>
      </c>
      <c r="G420" s="69">
        <f>1049+45.4+316.8</f>
        <v>1411.2</v>
      </c>
      <c r="H420" s="69">
        <f>1049+45.4+316.8</f>
        <v>1411.2</v>
      </c>
      <c r="I420" s="69"/>
      <c r="J420" s="69"/>
      <c r="K420" s="69">
        <f t="shared" si="18"/>
        <v>1411.2</v>
      </c>
      <c r="L420" s="69">
        <f t="shared" si="19"/>
        <v>1411.2</v>
      </c>
    </row>
    <row r="421" spans="1:12" ht="23.25" customHeight="1" x14ac:dyDescent="0.2">
      <c r="A421" s="23" t="s">
        <v>14</v>
      </c>
      <c r="B421" s="32" t="s">
        <v>12</v>
      </c>
      <c r="C421" s="33" t="s">
        <v>3</v>
      </c>
      <c r="D421" s="32" t="s">
        <v>2</v>
      </c>
      <c r="E421" s="34" t="s">
        <v>11</v>
      </c>
      <c r="F421" s="45">
        <v>200</v>
      </c>
      <c r="G421" s="69">
        <f>G422</f>
        <v>56</v>
      </c>
      <c r="H421" s="69">
        <f>H422</f>
        <v>56</v>
      </c>
      <c r="I421" s="69"/>
      <c r="J421" s="69"/>
      <c r="K421" s="69">
        <f t="shared" si="18"/>
        <v>56</v>
      </c>
      <c r="L421" s="69">
        <f t="shared" si="19"/>
        <v>56</v>
      </c>
    </row>
    <row r="422" spans="1:12" ht="23.25" customHeight="1" x14ac:dyDescent="0.2">
      <c r="A422" s="23" t="s">
        <v>13</v>
      </c>
      <c r="B422" s="32" t="s">
        <v>12</v>
      </c>
      <c r="C422" s="33" t="s">
        <v>3</v>
      </c>
      <c r="D422" s="32" t="s">
        <v>2</v>
      </c>
      <c r="E422" s="34" t="s">
        <v>11</v>
      </c>
      <c r="F422" s="45">
        <v>240</v>
      </c>
      <c r="G422" s="69">
        <v>56</v>
      </c>
      <c r="H422" s="69">
        <v>56</v>
      </c>
      <c r="I422" s="69"/>
      <c r="J422" s="69"/>
      <c r="K422" s="69">
        <f t="shared" si="18"/>
        <v>56</v>
      </c>
      <c r="L422" s="69">
        <f t="shared" si="19"/>
        <v>56</v>
      </c>
    </row>
    <row r="423" spans="1:12" ht="22.5" customHeight="1" x14ac:dyDescent="0.2">
      <c r="A423" s="36" t="s">
        <v>149</v>
      </c>
      <c r="B423" s="65" t="s">
        <v>148</v>
      </c>
      <c r="C423" s="66" t="s">
        <v>3</v>
      </c>
      <c r="D423" s="65" t="s">
        <v>2</v>
      </c>
      <c r="E423" s="67" t="s">
        <v>9</v>
      </c>
      <c r="F423" s="68" t="s">
        <v>7</v>
      </c>
      <c r="G423" s="22">
        <f t="shared" ref="G423:H425" si="21">G424</f>
        <v>5000</v>
      </c>
      <c r="H423" s="22">
        <f t="shared" si="21"/>
        <v>5000</v>
      </c>
      <c r="I423" s="22"/>
      <c r="J423" s="22"/>
      <c r="K423" s="22">
        <f t="shared" si="18"/>
        <v>5000</v>
      </c>
      <c r="L423" s="22">
        <f t="shared" si="19"/>
        <v>5000</v>
      </c>
    </row>
    <row r="424" spans="1:12" ht="22.5" customHeight="1" x14ac:dyDescent="0.2">
      <c r="A424" s="23" t="s">
        <v>149</v>
      </c>
      <c r="B424" s="32" t="s">
        <v>148</v>
      </c>
      <c r="C424" s="33" t="s">
        <v>3</v>
      </c>
      <c r="D424" s="32" t="s">
        <v>2</v>
      </c>
      <c r="E424" s="34" t="s">
        <v>147</v>
      </c>
      <c r="F424" s="45" t="s">
        <v>7</v>
      </c>
      <c r="G424" s="69">
        <f t="shared" si="21"/>
        <v>5000</v>
      </c>
      <c r="H424" s="69">
        <f t="shared" si="21"/>
        <v>5000</v>
      </c>
      <c r="I424" s="69"/>
      <c r="J424" s="69"/>
      <c r="K424" s="69">
        <f t="shared" si="18"/>
        <v>5000</v>
      </c>
      <c r="L424" s="69">
        <f t="shared" si="19"/>
        <v>5000</v>
      </c>
    </row>
    <row r="425" spans="1:12" ht="13.5" customHeight="1" x14ac:dyDescent="0.2">
      <c r="A425" s="23" t="s">
        <v>71</v>
      </c>
      <c r="B425" s="32" t="s">
        <v>148</v>
      </c>
      <c r="C425" s="33" t="s">
        <v>3</v>
      </c>
      <c r="D425" s="32" t="s">
        <v>2</v>
      </c>
      <c r="E425" s="34" t="s">
        <v>147</v>
      </c>
      <c r="F425" s="45">
        <v>800</v>
      </c>
      <c r="G425" s="69">
        <f t="shared" si="21"/>
        <v>5000</v>
      </c>
      <c r="H425" s="69">
        <f t="shared" si="21"/>
        <v>5000</v>
      </c>
      <c r="I425" s="69"/>
      <c r="J425" s="69"/>
      <c r="K425" s="69">
        <f t="shared" si="18"/>
        <v>5000</v>
      </c>
      <c r="L425" s="69">
        <f t="shared" si="19"/>
        <v>5000</v>
      </c>
    </row>
    <row r="426" spans="1:12" ht="13.5" customHeight="1" x14ac:dyDescent="0.2">
      <c r="A426" s="23" t="s">
        <v>144</v>
      </c>
      <c r="B426" s="32" t="s">
        <v>148</v>
      </c>
      <c r="C426" s="33" t="s">
        <v>3</v>
      </c>
      <c r="D426" s="32" t="s">
        <v>2</v>
      </c>
      <c r="E426" s="34" t="s">
        <v>147</v>
      </c>
      <c r="F426" s="45">
        <v>870</v>
      </c>
      <c r="G426" s="69">
        <v>5000</v>
      </c>
      <c r="H426" s="69">
        <v>5000</v>
      </c>
      <c r="I426" s="69"/>
      <c r="J426" s="69"/>
      <c r="K426" s="69">
        <f t="shared" si="18"/>
        <v>5000</v>
      </c>
      <c r="L426" s="69">
        <f t="shared" si="19"/>
        <v>5000</v>
      </c>
    </row>
    <row r="427" spans="1:12" ht="22.5" customHeight="1" x14ac:dyDescent="0.2">
      <c r="A427" s="36" t="s">
        <v>10</v>
      </c>
      <c r="B427" s="65" t="s">
        <v>4</v>
      </c>
      <c r="C427" s="66" t="s">
        <v>3</v>
      </c>
      <c r="D427" s="65" t="s">
        <v>2</v>
      </c>
      <c r="E427" s="67" t="s">
        <v>9</v>
      </c>
      <c r="F427" s="68" t="s">
        <v>7</v>
      </c>
      <c r="G427" s="22">
        <f>G428+G431+G434</f>
        <v>7541.4</v>
      </c>
      <c r="H427" s="22">
        <f>H428+H431+H434</f>
        <v>7849.3</v>
      </c>
      <c r="I427" s="22">
        <f>I434</f>
        <v>-20.361000000000001</v>
      </c>
      <c r="J427" s="22">
        <f>J434</f>
        <v>128.82499999999999</v>
      </c>
      <c r="K427" s="22">
        <f t="shared" si="18"/>
        <v>7521.0389999999998</v>
      </c>
      <c r="L427" s="22">
        <f t="shared" si="19"/>
        <v>7978.125</v>
      </c>
    </row>
    <row r="428" spans="1:12" ht="45" customHeight="1" x14ac:dyDescent="0.2">
      <c r="A428" s="23" t="s">
        <v>8</v>
      </c>
      <c r="B428" s="32" t="s">
        <v>4</v>
      </c>
      <c r="C428" s="33" t="s">
        <v>3</v>
      </c>
      <c r="D428" s="32" t="s">
        <v>2</v>
      </c>
      <c r="E428" s="34" t="s">
        <v>1</v>
      </c>
      <c r="F428" s="45" t="s">
        <v>7</v>
      </c>
      <c r="G428" s="69">
        <f>G429</f>
        <v>440</v>
      </c>
      <c r="H428" s="69">
        <f>H429</f>
        <v>440</v>
      </c>
      <c r="I428" s="69"/>
      <c r="J428" s="69"/>
      <c r="K428" s="69">
        <f t="shared" si="18"/>
        <v>440</v>
      </c>
      <c r="L428" s="69">
        <f t="shared" si="19"/>
        <v>440</v>
      </c>
    </row>
    <row r="429" spans="1:12" ht="49.5" customHeight="1" x14ac:dyDescent="0.2">
      <c r="A429" s="23" t="s">
        <v>6</v>
      </c>
      <c r="B429" s="32" t="s">
        <v>4</v>
      </c>
      <c r="C429" s="33" t="s">
        <v>3</v>
      </c>
      <c r="D429" s="32" t="s">
        <v>2</v>
      </c>
      <c r="E429" s="34" t="s">
        <v>1</v>
      </c>
      <c r="F429" s="45">
        <v>100</v>
      </c>
      <c r="G429" s="69">
        <f>G430</f>
        <v>440</v>
      </c>
      <c r="H429" s="69">
        <f>H430</f>
        <v>440</v>
      </c>
      <c r="I429" s="69"/>
      <c r="J429" s="69"/>
      <c r="K429" s="69">
        <f t="shared" si="18"/>
        <v>440</v>
      </c>
      <c r="L429" s="69">
        <f t="shared" si="19"/>
        <v>440</v>
      </c>
    </row>
    <row r="430" spans="1:12" ht="23.25" customHeight="1" x14ac:dyDescent="0.2">
      <c r="A430" s="23" t="s">
        <v>5</v>
      </c>
      <c r="B430" s="32" t="s">
        <v>4</v>
      </c>
      <c r="C430" s="33" t="s">
        <v>3</v>
      </c>
      <c r="D430" s="32" t="s">
        <v>2</v>
      </c>
      <c r="E430" s="34" t="s">
        <v>1</v>
      </c>
      <c r="F430" s="45">
        <v>120</v>
      </c>
      <c r="G430" s="69">
        <v>440</v>
      </c>
      <c r="H430" s="69">
        <v>440</v>
      </c>
      <c r="I430" s="69"/>
      <c r="J430" s="69"/>
      <c r="K430" s="69">
        <f t="shared" si="18"/>
        <v>440</v>
      </c>
      <c r="L430" s="69">
        <f t="shared" si="19"/>
        <v>440</v>
      </c>
    </row>
    <row r="431" spans="1:12" ht="33.75" customHeight="1" x14ac:dyDescent="0.2">
      <c r="A431" s="23" t="s">
        <v>146</v>
      </c>
      <c r="B431" s="32" t="s">
        <v>4</v>
      </c>
      <c r="C431" s="33" t="s">
        <v>3</v>
      </c>
      <c r="D431" s="32" t="s">
        <v>2</v>
      </c>
      <c r="E431" s="34" t="s">
        <v>145</v>
      </c>
      <c r="F431" s="45" t="s">
        <v>7</v>
      </c>
      <c r="G431" s="69">
        <f>G432</f>
        <v>2500</v>
      </c>
      <c r="H431" s="69">
        <f>H432</f>
        <v>2500</v>
      </c>
      <c r="I431" s="69"/>
      <c r="J431" s="69"/>
      <c r="K431" s="69">
        <f t="shared" si="18"/>
        <v>2500</v>
      </c>
      <c r="L431" s="69">
        <f t="shared" si="19"/>
        <v>2500</v>
      </c>
    </row>
    <row r="432" spans="1:12" ht="13.5" customHeight="1" x14ac:dyDescent="0.2">
      <c r="A432" s="23" t="s">
        <v>71</v>
      </c>
      <c r="B432" s="32" t="s">
        <v>4</v>
      </c>
      <c r="C432" s="33" t="s">
        <v>3</v>
      </c>
      <c r="D432" s="32" t="s">
        <v>2</v>
      </c>
      <c r="E432" s="34" t="s">
        <v>145</v>
      </c>
      <c r="F432" s="45">
        <v>800</v>
      </c>
      <c r="G432" s="69">
        <f>G433</f>
        <v>2500</v>
      </c>
      <c r="H432" s="69">
        <f>H433</f>
        <v>2500</v>
      </c>
      <c r="I432" s="69"/>
      <c r="J432" s="69"/>
      <c r="K432" s="69">
        <f t="shared" si="18"/>
        <v>2500</v>
      </c>
      <c r="L432" s="69">
        <f t="shared" si="19"/>
        <v>2500</v>
      </c>
    </row>
    <row r="433" spans="1:12" ht="13.5" customHeight="1" x14ac:dyDescent="0.2">
      <c r="A433" s="23" t="s">
        <v>144</v>
      </c>
      <c r="B433" s="32" t="s">
        <v>4</v>
      </c>
      <c r="C433" s="33" t="s">
        <v>3</v>
      </c>
      <c r="D433" s="32" t="s">
        <v>2</v>
      </c>
      <c r="E433" s="34" t="s">
        <v>145</v>
      </c>
      <c r="F433" s="45">
        <v>870</v>
      </c>
      <c r="G433" s="69">
        <v>2500</v>
      </c>
      <c r="H433" s="69">
        <v>2500</v>
      </c>
      <c r="I433" s="69"/>
      <c r="J433" s="69"/>
      <c r="K433" s="69">
        <f t="shared" si="18"/>
        <v>2500</v>
      </c>
      <c r="L433" s="69">
        <f t="shared" si="19"/>
        <v>2500</v>
      </c>
    </row>
    <row r="434" spans="1:12" ht="57" customHeight="1" x14ac:dyDescent="0.2">
      <c r="A434" s="23" t="s">
        <v>306</v>
      </c>
      <c r="B434" s="32" t="s">
        <v>4</v>
      </c>
      <c r="C434" s="33" t="s">
        <v>3</v>
      </c>
      <c r="D434" s="32" t="s">
        <v>2</v>
      </c>
      <c r="E434" s="34" t="s">
        <v>143</v>
      </c>
      <c r="F434" s="45" t="s">
        <v>7</v>
      </c>
      <c r="G434" s="69">
        <f t="shared" ref="G434:J435" si="22">G435</f>
        <v>4601.3999999999996</v>
      </c>
      <c r="H434" s="69">
        <f t="shared" si="22"/>
        <v>4909.3</v>
      </c>
      <c r="I434" s="69">
        <f t="shared" si="22"/>
        <v>-20.361000000000001</v>
      </c>
      <c r="J434" s="69">
        <f t="shared" si="22"/>
        <v>128.82499999999999</v>
      </c>
      <c r="K434" s="69">
        <f t="shared" si="18"/>
        <v>4581.0389999999998</v>
      </c>
      <c r="L434" s="69">
        <f t="shared" si="19"/>
        <v>5038.125</v>
      </c>
    </row>
    <row r="435" spans="1:12" ht="13.5" customHeight="1" x14ac:dyDescent="0.2">
      <c r="A435" s="23" t="s">
        <v>71</v>
      </c>
      <c r="B435" s="32" t="s">
        <v>4</v>
      </c>
      <c r="C435" s="33" t="s">
        <v>3</v>
      </c>
      <c r="D435" s="32" t="s">
        <v>2</v>
      </c>
      <c r="E435" s="34" t="s">
        <v>143</v>
      </c>
      <c r="F435" s="45">
        <v>800</v>
      </c>
      <c r="G435" s="69">
        <f t="shared" si="22"/>
        <v>4601.3999999999996</v>
      </c>
      <c r="H435" s="69">
        <f t="shared" si="22"/>
        <v>4909.3</v>
      </c>
      <c r="I435" s="69">
        <f t="shared" si="22"/>
        <v>-20.361000000000001</v>
      </c>
      <c r="J435" s="69">
        <f t="shared" si="22"/>
        <v>128.82499999999999</v>
      </c>
      <c r="K435" s="69">
        <f t="shared" si="18"/>
        <v>4581.0389999999998</v>
      </c>
      <c r="L435" s="69">
        <f t="shared" si="19"/>
        <v>5038.125</v>
      </c>
    </row>
    <row r="436" spans="1:12" ht="13.5" customHeight="1" thickBot="1" x14ac:dyDescent="0.25">
      <c r="A436" s="73" t="s">
        <v>144</v>
      </c>
      <c r="B436" s="74" t="s">
        <v>4</v>
      </c>
      <c r="C436" s="75" t="s">
        <v>3</v>
      </c>
      <c r="D436" s="74" t="s">
        <v>2</v>
      </c>
      <c r="E436" s="76" t="s">
        <v>143</v>
      </c>
      <c r="F436" s="77">
        <v>870</v>
      </c>
      <c r="G436" s="78">
        <v>4601.3999999999996</v>
      </c>
      <c r="H436" s="78">
        <v>4909.3</v>
      </c>
      <c r="I436" s="78">
        <f>-20.361</f>
        <v>-20.361000000000001</v>
      </c>
      <c r="J436" s="78">
        <f>-21.175+150</f>
        <v>128.82499999999999</v>
      </c>
      <c r="K436" s="78">
        <f t="shared" si="18"/>
        <v>4581.0389999999998</v>
      </c>
      <c r="L436" s="78">
        <f t="shared" si="19"/>
        <v>5038.125</v>
      </c>
    </row>
    <row r="437" spans="1:12" ht="13.5" thickBot="1" x14ac:dyDescent="0.25">
      <c r="A437" s="79" t="s">
        <v>256</v>
      </c>
      <c r="B437" s="80"/>
      <c r="C437" s="81"/>
      <c r="D437" s="80"/>
      <c r="E437" s="82"/>
      <c r="F437" s="83"/>
      <c r="G437" s="84">
        <v>20000</v>
      </c>
      <c r="H437" s="55">
        <v>35000</v>
      </c>
      <c r="I437" s="84"/>
      <c r="J437" s="55"/>
      <c r="K437" s="84">
        <f t="shared" si="18"/>
        <v>20000</v>
      </c>
      <c r="L437" s="55">
        <f t="shared" si="19"/>
        <v>35000</v>
      </c>
    </row>
    <row r="438" spans="1:12" ht="15.6" customHeight="1" x14ac:dyDescent="0.2">
      <c r="A438" s="102" t="s">
        <v>0</v>
      </c>
      <c r="B438" s="102"/>
      <c r="C438" s="102"/>
      <c r="D438" s="102"/>
      <c r="E438" s="102"/>
      <c r="F438" s="102"/>
      <c r="G438" s="85">
        <f>G13+G396+G437</f>
        <v>1075883.2</v>
      </c>
      <c r="H438" s="86">
        <f>H13+H396+H437</f>
        <v>1112759.7000000002</v>
      </c>
      <c r="I438" s="85">
        <f>I13+I396</f>
        <v>2274.9</v>
      </c>
      <c r="J438" s="85">
        <f>J13+J396</f>
        <v>2355.9</v>
      </c>
      <c r="K438" s="85">
        <f>G438+I438</f>
        <v>1078158.0999999999</v>
      </c>
      <c r="L438" s="86">
        <f>H438+J438</f>
        <v>1115115.6000000001</v>
      </c>
    </row>
  </sheetData>
  <sheetProtection sort="0" autoFilter="0"/>
  <mergeCells count="17">
    <mergeCell ref="G3:H3"/>
    <mergeCell ref="G10:H10"/>
    <mergeCell ref="K1:L1"/>
    <mergeCell ref="F2:L2"/>
    <mergeCell ref="F4:L4"/>
    <mergeCell ref="I3:J3"/>
    <mergeCell ref="K3:L3"/>
    <mergeCell ref="I9:J9"/>
    <mergeCell ref="K9:L9"/>
    <mergeCell ref="I10:J10"/>
    <mergeCell ref="K10:L10"/>
    <mergeCell ref="A5:L7"/>
    <mergeCell ref="A438:F438"/>
    <mergeCell ref="A10:A11"/>
    <mergeCell ref="B10:E11"/>
    <mergeCell ref="F10:F11"/>
    <mergeCell ref="G9:H9"/>
  </mergeCells>
  <pageMargins left="0.70866141732283472" right="0.59055118110236227" top="0.74803149606299213" bottom="0.55118110236220474" header="0.31496062992125984" footer="0.31496062992125984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Приложение№6</vt:lpstr>
      <vt:lpstr>Приложение №8</vt:lpstr>
      <vt:lpstr>Приложение№6!Заголовки_для_печати</vt:lpstr>
      <vt:lpstr>'Приложение №8'!Область_печати</vt:lpstr>
      <vt:lpstr>Приложение№6!Область_печати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Илязова Светлана Валентиновна</dc:creator>
  <cp:lastModifiedBy>Мельников Дмитрий Анатольевич</cp:lastModifiedBy>
  <cp:lastPrinted>2019-02-14T12:55:29Z</cp:lastPrinted>
  <dcterms:created xsi:type="dcterms:W3CDTF">2018-01-22T05:45:56Z</dcterms:created>
  <dcterms:modified xsi:type="dcterms:W3CDTF">2019-02-14T12:55:35Z</dcterms:modified>
</cp:coreProperties>
</file>