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БЮДЖЕТ 2019 года\ПАКЕТ ПО БЮДЖЕТУ\"/>
    </mc:Choice>
  </mc:AlternateContent>
  <bookViews>
    <workbookView xWindow="0" yWindow="0" windowWidth="15360" windowHeight="10785"/>
  </bookViews>
  <sheets>
    <sheet name="Приложение№6" sheetId="2" r:id="rId1"/>
    <sheet name="Приложение №8" sheetId="3" r:id="rId2"/>
  </sheets>
  <definedNames>
    <definedName name="_xlnm._FilterDatabase" localSheetId="1" hidden="1">'Приложение №8'!$A$11:$HP$431</definedName>
    <definedName name="_xlnm._FilterDatabase" localSheetId="0" hidden="1">Приложение№6!$A$10:$L$616</definedName>
    <definedName name="_xlnm.Print_Titles" localSheetId="0">Приложение№6!$8:$10</definedName>
    <definedName name="_xlnm.Print_Area" localSheetId="0">Приложение№6!$A$1:$J$616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3" l="1"/>
  <c r="I248" i="2" l="1"/>
  <c r="J521" i="2"/>
  <c r="I521" i="2"/>
  <c r="H367" i="3" l="1"/>
  <c r="H366" i="3" s="1"/>
  <c r="G367" i="3"/>
  <c r="G366" i="3" s="1"/>
  <c r="H364" i="3"/>
  <c r="H363" i="3" s="1"/>
  <c r="G364" i="3"/>
  <c r="G363" i="3" s="1"/>
  <c r="H290" i="3" l="1"/>
  <c r="G290" i="3"/>
  <c r="J472" i="2"/>
  <c r="I472" i="2"/>
  <c r="H346" i="3"/>
  <c r="G346" i="3"/>
  <c r="H336" i="3"/>
  <c r="G336" i="3"/>
  <c r="J511" i="2"/>
  <c r="I511" i="2"/>
  <c r="G334" i="3" l="1"/>
  <c r="H161" i="3" l="1"/>
  <c r="G161" i="3"/>
  <c r="H259" i="3"/>
  <c r="G259" i="3"/>
  <c r="J287" i="2"/>
  <c r="I287" i="2"/>
  <c r="I567" i="2"/>
  <c r="J567" i="2"/>
  <c r="H105" i="3" l="1"/>
  <c r="H104" i="3" s="1"/>
  <c r="G105" i="3"/>
  <c r="G104" i="3" s="1"/>
  <c r="H24" i="3" l="1"/>
  <c r="H168" i="3"/>
  <c r="G168" i="3"/>
  <c r="H150" i="3"/>
  <c r="G150" i="3"/>
  <c r="H139" i="3"/>
  <c r="G139" i="3"/>
  <c r="H116" i="3"/>
  <c r="G116" i="3"/>
  <c r="J142" i="2"/>
  <c r="J141" i="2" s="1"/>
  <c r="J139" i="2"/>
  <c r="J138" i="2" s="1"/>
  <c r="J136" i="2"/>
  <c r="J135" i="2" s="1"/>
  <c r="J133" i="2"/>
  <c r="J132" i="2" s="1"/>
  <c r="I142" i="2"/>
  <c r="I141" i="2" s="1"/>
  <c r="I139" i="2"/>
  <c r="I138" i="2" s="1"/>
  <c r="I136" i="2"/>
  <c r="I135" i="2" s="1"/>
  <c r="I133" i="2"/>
  <c r="I132" i="2" s="1"/>
  <c r="H147" i="3"/>
  <c r="G147" i="3"/>
  <c r="J226" i="2"/>
  <c r="I226" i="2"/>
  <c r="J234" i="2"/>
  <c r="I234" i="2"/>
  <c r="J248" i="2"/>
  <c r="I270" i="2"/>
  <c r="I131" i="2" l="1"/>
  <c r="I130" i="2" s="1"/>
  <c r="I129" i="2" s="1"/>
  <c r="J131" i="2"/>
  <c r="J130" i="2" s="1"/>
  <c r="J129" i="2" s="1"/>
  <c r="H127" i="3"/>
  <c r="G127" i="3"/>
  <c r="J270" i="2"/>
  <c r="H359" i="3"/>
  <c r="G359" i="3"/>
  <c r="J427" i="2"/>
  <c r="I427" i="2"/>
  <c r="G24" i="3"/>
  <c r="H405" i="3"/>
  <c r="G405" i="3"/>
  <c r="J599" i="2"/>
  <c r="I599" i="2"/>
  <c r="J402" i="2"/>
  <c r="I402" i="2"/>
  <c r="H301" i="3" l="1"/>
  <c r="G301" i="3"/>
  <c r="H85" i="3" l="1"/>
  <c r="H83" i="3"/>
  <c r="G85" i="3"/>
  <c r="G83" i="3"/>
  <c r="G103" i="3"/>
  <c r="G39" i="3"/>
  <c r="G38" i="3" s="1"/>
  <c r="J79" i="2"/>
  <c r="I79" i="2"/>
  <c r="J81" i="2"/>
  <c r="I81" i="2"/>
  <c r="J74" i="2"/>
  <c r="J73" i="2" s="1"/>
  <c r="J72" i="2" s="1"/>
  <c r="J71" i="2" s="1"/>
  <c r="I74" i="2"/>
  <c r="I73" i="2" s="1"/>
  <c r="I72" i="2" s="1"/>
  <c r="I71" i="2" s="1"/>
  <c r="I36" i="2"/>
  <c r="I35" i="2" s="1"/>
  <c r="G82" i="3" l="1"/>
  <c r="H82" i="3"/>
  <c r="I78" i="2"/>
  <c r="I77" i="2" s="1"/>
  <c r="I76" i="2" s="1"/>
  <c r="J78" i="2"/>
  <c r="J77" i="2" s="1"/>
  <c r="J76" i="2" s="1"/>
  <c r="H374" i="3"/>
  <c r="H373" i="3" s="1"/>
  <c r="G374" i="3"/>
  <c r="G373" i="3" s="1"/>
  <c r="H134" i="3"/>
  <c r="G134" i="3"/>
  <c r="H132" i="3"/>
  <c r="G132" i="3"/>
  <c r="G63" i="3"/>
  <c r="H142" i="3"/>
  <c r="G142" i="3"/>
  <c r="H119" i="3"/>
  <c r="J312" i="2" l="1"/>
  <c r="J311" i="2" s="1"/>
  <c r="J310" i="2" s="1"/>
  <c r="J309" i="2" s="1"/>
  <c r="I312" i="2"/>
  <c r="I311" i="2" s="1"/>
  <c r="I310" i="2" s="1"/>
  <c r="I317" i="2"/>
  <c r="I316" i="2" s="1"/>
  <c r="I315" i="2" s="1"/>
  <c r="I314" i="2" s="1"/>
  <c r="J277" i="2"/>
  <c r="I277" i="2"/>
  <c r="J275" i="2"/>
  <c r="I275" i="2"/>
  <c r="I220" i="2"/>
  <c r="H278" i="3"/>
  <c r="H277" i="3" s="1"/>
  <c r="G278" i="3"/>
  <c r="G277" i="3" s="1"/>
  <c r="H279" i="3"/>
  <c r="G279" i="3"/>
  <c r="H231" i="3"/>
  <c r="H230" i="3" s="1"/>
  <c r="G231" i="3"/>
  <c r="G230" i="3" s="1"/>
  <c r="H343" i="3"/>
  <c r="G343" i="3"/>
  <c r="H339" i="3"/>
  <c r="G339" i="3"/>
  <c r="H334" i="3"/>
  <c r="H283" i="3"/>
  <c r="G283" i="3"/>
  <c r="H294" i="3"/>
  <c r="H293" i="3" s="1"/>
  <c r="G294" i="3"/>
  <c r="G293" i="3" s="1"/>
  <c r="H292" i="3"/>
  <c r="G292" i="3"/>
  <c r="H288" i="3"/>
  <c r="G288" i="3"/>
  <c r="H273" i="3"/>
  <c r="G273" i="3"/>
  <c r="H274" i="3"/>
  <c r="G274" i="3"/>
  <c r="H394" i="3"/>
  <c r="G394" i="3"/>
  <c r="I309" i="2" l="1"/>
  <c r="I308" i="2" s="1"/>
  <c r="H276" i="3"/>
  <c r="G276" i="3"/>
  <c r="J455" i="2"/>
  <c r="I455" i="2"/>
  <c r="I575" i="2" l="1"/>
  <c r="I574" i="2" s="1"/>
  <c r="J575" i="2"/>
  <c r="J577" i="2"/>
  <c r="J576" i="2" s="1"/>
  <c r="J570" i="2"/>
  <c r="J569" i="2" s="1"/>
  <c r="I570" i="2"/>
  <c r="I569" i="2" s="1"/>
  <c r="I576" i="2"/>
  <c r="J518" i="2"/>
  <c r="I518" i="2"/>
  <c r="J514" i="2"/>
  <c r="I514" i="2"/>
  <c r="J509" i="2"/>
  <c r="I509" i="2"/>
  <c r="J460" i="2"/>
  <c r="I460" i="2"/>
  <c r="J476" i="2"/>
  <c r="J475" i="2" s="1"/>
  <c r="I476" i="2"/>
  <c r="I475" i="2" s="1"/>
  <c r="J474" i="2"/>
  <c r="I474" i="2"/>
  <c r="J470" i="2"/>
  <c r="I470" i="2"/>
  <c r="I469" i="2" s="1"/>
  <c r="J465" i="2"/>
  <c r="J464" i="2" s="1"/>
  <c r="I465" i="2"/>
  <c r="I464" i="2" s="1"/>
  <c r="J466" i="2"/>
  <c r="I466" i="2"/>
  <c r="I573" i="2" l="1"/>
  <c r="I463" i="2"/>
  <c r="J463" i="2"/>
  <c r="H190" i="3"/>
  <c r="G190" i="3"/>
  <c r="H224" i="3"/>
  <c r="H223" i="3" s="1"/>
  <c r="G224" i="3"/>
  <c r="G223" i="3" s="1"/>
  <c r="G222" i="3"/>
  <c r="H219" i="3"/>
  <c r="G219" i="3"/>
  <c r="H215" i="3"/>
  <c r="H214" i="3" s="1"/>
  <c r="G215" i="3"/>
  <c r="G214" i="3" s="1"/>
  <c r="H227" i="3"/>
  <c r="H226" i="3" s="1"/>
  <c r="G227" i="3"/>
  <c r="G226" i="3" s="1"/>
  <c r="J188" i="2"/>
  <c r="I188" i="2"/>
  <c r="J182" i="2"/>
  <c r="J181" i="2" s="1"/>
  <c r="I182" i="2"/>
  <c r="I181" i="2" s="1"/>
  <c r="J177" i="2"/>
  <c r="I177" i="2"/>
  <c r="J173" i="2"/>
  <c r="J172" i="2" s="1"/>
  <c r="I173" i="2"/>
  <c r="I172" i="2" s="1"/>
  <c r="J127" i="2"/>
  <c r="J126" i="2" s="1"/>
  <c r="I127" i="2"/>
  <c r="I126" i="2" s="1"/>
  <c r="G413" i="3" l="1"/>
  <c r="H413" i="3"/>
  <c r="H403" i="3"/>
  <c r="G403" i="3"/>
  <c r="H399" i="3"/>
  <c r="G399" i="3"/>
  <c r="J614" i="2"/>
  <c r="I614" i="2"/>
  <c r="J608" i="2"/>
  <c r="I608" i="2"/>
  <c r="J603" i="2"/>
  <c r="I603" i="2"/>
  <c r="J597" i="2"/>
  <c r="I597" i="2"/>
  <c r="J593" i="2"/>
  <c r="I593" i="2"/>
  <c r="H357" i="3" l="1"/>
  <c r="G357" i="3"/>
  <c r="J432" i="2"/>
  <c r="J431" i="2" s="1"/>
  <c r="I432" i="2"/>
  <c r="I431" i="2" s="1"/>
  <c r="J437" i="2"/>
  <c r="J436" i="2" s="1"/>
  <c r="J435" i="2" s="1"/>
  <c r="J434" i="2" s="1"/>
  <c r="I437" i="2"/>
  <c r="I436" i="2" s="1"/>
  <c r="J425" i="2"/>
  <c r="I425" i="2"/>
  <c r="J574" i="2" l="1"/>
  <c r="J573" i="2" s="1"/>
  <c r="J554" i="2"/>
  <c r="J553" i="2" s="1"/>
  <c r="J552" i="2" s="1"/>
  <c r="J551" i="2" s="1"/>
  <c r="I554" i="2"/>
  <c r="I553" i="2" s="1"/>
  <c r="I552" i="2" s="1"/>
  <c r="I551" i="2" s="1"/>
  <c r="J520" i="2"/>
  <c r="J519" i="2" s="1"/>
  <c r="I520" i="2"/>
  <c r="I519" i="2" s="1"/>
  <c r="J502" i="2"/>
  <c r="J501" i="2" s="1"/>
  <c r="J500" i="2" s="1"/>
  <c r="I502" i="2"/>
  <c r="I501" i="2" s="1"/>
  <c r="I500" i="2" s="1"/>
  <c r="J498" i="2"/>
  <c r="J496" i="2"/>
  <c r="I498" i="2"/>
  <c r="I496" i="2"/>
  <c r="J461" i="2"/>
  <c r="J459" i="2"/>
  <c r="I461" i="2"/>
  <c r="I459" i="2"/>
  <c r="J446" i="2"/>
  <c r="J445" i="2" s="1"/>
  <c r="I446" i="2"/>
  <c r="I445" i="2" s="1"/>
  <c r="J443" i="2"/>
  <c r="J442" i="2" s="1"/>
  <c r="I443" i="2"/>
  <c r="I442" i="2" s="1"/>
  <c r="J413" i="2"/>
  <c r="J412" i="2" s="1"/>
  <c r="J411" i="2" s="1"/>
  <c r="I413" i="2"/>
  <c r="I412" i="2" s="1"/>
  <c r="I411" i="2" s="1"/>
  <c r="J407" i="2"/>
  <c r="J406" i="2" s="1"/>
  <c r="I407" i="2"/>
  <c r="I406" i="2" s="1"/>
  <c r="J381" i="2"/>
  <c r="J380" i="2" s="1"/>
  <c r="J379" i="2" s="1"/>
  <c r="I381" i="2"/>
  <c r="I380" i="2" s="1"/>
  <c r="I379" i="2" s="1"/>
  <c r="J376" i="2"/>
  <c r="J375" i="2" s="1"/>
  <c r="J374" i="2" s="1"/>
  <c r="J373" i="2" s="1"/>
  <c r="I376" i="2"/>
  <c r="I375" i="2" s="1"/>
  <c r="I374" i="2" s="1"/>
  <c r="I373" i="2" s="1"/>
  <c r="J366" i="2"/>
  <c r="J365" i="2" s="1"/>
  <c r="I366" i="2"/>
  <c r="I365" i="2" s="1"/>
  <c r="J324" i="2"/>
  <c r="J323" i="2" s="1"/>
  <c r="J322" i="2" s="1"/>
  <c r="J321" i="2" s="1"/>
  <c r="I324" i="2"/>
  <c r="I323" i="2" s="1"/>
  <c r="I322" i="2" s="1"/>
  <c r="I321" i="2" s="1"/>
  <c r="J306" i="2"/>
  <c r="J305" i="2" s="1"/>
  <c r="I306" i="2"/>
  <c r="I305" i="2" s="1"/>
  <c r="J303" i="2"/>
  <c r="J302" i="2" s="1"/>
  <c r="I303" i="2"/>
  <c r="I302" i="2" s="1"/>
  <c r="J300" i="2"/>
  <c r="J299" i="2" s="1"/>
  <c r="I300" i="2"/>
  <c r="I299" i="2" s="1"/>
  <c r="J290" i="2"/>
  <c r="J289" i="2" s="1"/>
  <c r="I290" i="2"/>
  <c r="I289" i="2" s="1"/>
  <c r="J255" i="2"/>
  <c r="J254" i="2" s="1"/>
  <c r="I255" i="2"/>
  <c r="I254" i="2" s="1"/>
  <c r="J241" i="2"/>
  <c r="J240" i="2" s="1"/>
  <c r="I241" i="2"/>
  <c r="I240" i="2" s="1"/>
  <c r="J222" i="2"/>
  <c r="J221" i="2" s="1"/>
  <c r="J219" i="2"/>
  <c r="J218" i="2" s="1"/>
  <c r="I222" i="2"/>
  <c r="I221" i="2" s="1"/>
  <c r="I219" i="2"/>
  <c r="I218" i="2" s="1"/>
  <c r="J205" i="2"/>
  <c r="J204" i="2" s="1"/>
  <c r="I205" i="2"/>
  <c r="I204" i="2" s="1"/>
  <c r="J202" i="2"/>
  <c r="J201" i="2" s="1"/>
  <c r="I202" i="2"/>
  <c r="I201" i="2" s="1"/>
  <c r="J179" i="2"/>
  <c r="J178" i="2" s="1"/>
  <c r="I179" i="2"/>
  <c r="I178" i="2" s="1"/>
  <c r="J176" i="2"/>
  <c r="J175" i="2" s="1"/>
  <c r="I176" i="2"/>
  <c r="I175" i="2" s="1"/>
  <c r="J152" i="2"/>
  <c r="J151" i="2" s="1"/>
  <c r="I152" i="2"/>
  <c r="I151" i="2" s="1"/>
  <c r="J36" i="2"/>
  <c r="J35" i="2" s="1"/>
  <c r="H352" i="3"/>
  <c r="H351" i="3" s="1"/>
  <c r="H350" i="3" s="1"/>
  <c r="G352" i="3"/>
  <c r="G351" i="3" s="1"/>
  <c r="G350" i="3" s="1"/>
  <c r="H318" i="3"/>
  <c r="H317" i="3" s="1"/>
  <c r="H315" i="3"/>
  <c r="H314" i="3" s="1"/>
  <c r="H312" i="3"/>
  <c r="H311" i="3" s="1"/>
  <c r="G318" i="3"/>
  <c r="G317" i="3" s="1"/>
  <c r="G315" i="3"/>
  <c r="G314" i="3" s="1"/>
  <c r="G312" i="3"/>
  <c r="G311" i="3" s="1"/>
  <c r="H308" i="3"/>
  <c r="H306" i="3"/>
  <c r="G308" i="3"/>
  <c r="G306" i="3"/>
  <c r="H284" i="3"/>
  <c r="H282" i="3"/>
  <c r="H272" i="3"/>
  <c r="H271" i="3" s="1"/>
  <c r="G284" i="3"/>
  <c r="G282" i="3"/>
  <c r="G272" i="3"/>
  <c r="G271" i="3" s="1"/>
  <c r="H265" i="3"/>
  <c r="H264" i="3" s="1"/>
  <c r="G265" i="3"/>
  <c r="G264" i="3" s="1"/>
  <c r="H237" i="3"/>
  <c r="H236" i="3" s="1"/>
  <c r="G237" i="3"/>
  <c r="G236" i="3" s="1"/>
  <c r="H234" i="3"/>
  <c r="H233" i="3" s="1"/>
  <c r="G234" i="3"/>
  <c r="G233" i="3" s="1"/>
  <c r="H221" i="3"/>
  <c r="H220" i="3" s="1"/>
  <c r="H218" i="3"/>
  <c r="H217" i="3" s="1"/>
  <c r="G221" i="3"/>
  <c r="G220" i="3" s="1"/>
  <c r="G218" i="3"/>
  <c r="G217" i="3" s="1"/>
  <c r="H186" i="3"/>
  <c r="H185" i="3" s="1"/>
  <c r="G186" i="3"/>
  <c r="G185" i="3" s="1"/>
  <c r="H182" i="3"/>
  <c r="H181" i="3" s="1"/>
  <c r="H179" i="3"/>
  <c r="H178" i="3" s="1"/>
  <c r="G182" i="3"/>
  <c r="G181" i="3" s="1"/>
  <c r="G179" i="3"/>
  <c r="G178" i="3" s="1"/>
  <c r="H121" i="3"/>
  <c r="H120" i="3" s="1"/>
  <c r="H118" i="3"/>
  <c r="H117" i="3" s="1"/>
  <c r="H115" i="3"/>
  <c r="H114" i="3" s="1"/>
  <c r="G121" i="3"/>
  <c r="G120" i="3" s="1"/>
  <c r="G118" i="3"/>
  <c r="G117" i="3" s="1"/>
  <c r="G115" i="3"/>
  <c r="G114" i="3" s="1"/>
  <c r="H112" i="3"/>
  <c r="H111" i="3" s="1"/>
  <c r="G112" i="3"/>
  <c r="G111" i="3" s="1"/>
  <c r="I495" i="2" l="1"/>
  <c r="I572" i="2"/>
  <c r="H281" i="3"/>
  <c r="H305" i="3"/>
  <c r="G305" i="3"/>
  <c r="G281" i="3"/>
  <c r="I458" i="2"/>
  <c r="J572" i="2"/>
  <c r="J298" i="2"/>
  <c r="J297" i="2" s="1"/>
  <c r="J296" i="2" s="1"/>
  <c r="J458" i="2"/>
  <c r="I441" i="2"/>
  <c r="J441" i="2"/>
  <c r="J440" i="2" s="1"/>
  <c r="J439" i="2" s="1"/>
  <c r="J495" i="2"/>
  <c r="I298" i="2"/>
  <c r="I297" i="2" s="1"/>
  <c r="I296" i="2" s="1"/>
  <c r="I410" i="2"/>
  <c r="I409" i="2" s="1"/>
  <c r="J410" i="2"/>
  <c r="J409" i="2" s="1"/>
  <c r="H109" i="3"/>
  <c r="H108" i="3" s="1"/>
  <c r="G109" i="3"/>
  <c r="G108" i="3" s="1"/>
  <c r="H42" i="3"/>
  <c r="H41" i="3" s="1"/>
  <c r="H39" i="3"/>
  <c r="H38" i="3" s="1"/>
  <c r="I439" i="2" l="1"/>
  <c r="I440" i="2"/>
  <c r="G42" i="3"/>
  <c r="G41" i="3" s="1"/>
  <c r="H18" i="3" l="1"/>
  <c r="H17" i="3" s="1"/>
  <c r="H15" i="3"/>
  <c r="H14" i="3" s="1"/>
  <c r="G18" i="3"/>
  <c r="G17" i="3" s="1"/>
  <c r="G15" i="3"/>
  <c r="G14" i="3" s="1"/>
  <c r="H428" i="3" l="1"/>
  <c r="H427" i="3" s="1"/>
  <c r="H425" i="3"/>
  <c r="H424" i="3" s="1"/>
  <c r="H422" i="3"/>
  <c r="H421" i="3" s="1"/>
  <c r="G428" i="3"/>
  <c r="G427" i="3" s="1"/>
  <c r="G425" i="3"/>
  <c r="G424" i="3" s="1"/>
  <c r="G422" i="3"/>
  <c r="G421" i="3" s="1"/>
  <c r="H418" i="3"/>
  <c r="H417" i="3" s="1"/>
  <c r="H416" i="3" s="1"/>
  <c r="G418" i="3"/>
  <c r="G417" i="3" s="1"/>
  <c r="G416" i="3" s="1"/>
  <c r="H414" i="3"/>
  <c r="H412" i="3"/>
  <c r="G414" i="3"/>
  <c r="G412" i="3"/>
  <c r="H408" i="3"/>
  <c r="H407" i="3" s="1"/>
  <c r="H406" i="3" s="1"/>
  <c r="G408" i="3"/>
  <c r="G407" i="3" s="1"/>
  <c r="G406" i="3" s="1"/>
  <c r="H404" i="3"/>
  <c r="H402" i="3"/>
  <c r="G404" i="3"/>
  <c r="G402" i="3"/>
  <c r="H398" i="3"/>
  <c r="H397" i="3" s="1"/>
  <c r="H396" i="3" s="1"/>
  <c r="G398" i="3"/>
  <c r="G397" i="3" s="1"/>
  <c r="G396" i="3" s="1"/>
  <c r="H393" i="3"/>
  <c r="H392" i="3" s="1"/>
  <c r="H391" i="3" s="1"/>
  <c r="H390" i="3" s="1"/>
  <c r="G393" i="3"/>
  <c r="G392" i="3" s="1"/>
  <c r="G391" i="3" s="1"/>
  <c r="G390" i="3" s="1"/>
  <c r="H387" i="3"/>
  <c r="H386" i="3" s="1"/>
  <c r="H384" i="3"/>
  <c r="H383" i="3" s="1"/>
  <c r="H381" i="3"/>
  <c r="H380" i="3" s="1"/>
  <c r="H378" i="3"/>
  <c r="H377" i="3" s="1"/>
  <c r="G387" i="3"/>
  <c r="G386" i="3" s="1"/>
  <c r="G384" i="3"/>
  <c r="G383" i="3" s="1"/>
  <c r="G381" i="3"/>
  <c r="G380" i="3" s="1"/>
  <c r="G378" i="3"/>
  <c r="G377" i="3" s="1"/>
  <c r="H371" i="3"/>
  <c r="H370" i="3" s="1"/>
  <c r="H369" i="3" s="1"/>
  <c r="G371" i="3"/>
  <c r="G370" i="3" s="1"/>
  <c r="G369" i="3" s="1"/>
  <c r="H361" i="3"/>
  <c r="H360" i="3" s="1"/>
  <c r="G361" i="3"/>
  <c r="G360" i="3" s="1"/>
  <c r="H358" i="3"/>
  <c r="H356" i="3"/>
  <c r="G358" i="3"/>
  <c r="G356" i="3"/>
  <c r="H348" i="3"/>
  <c r="H347" i="3" s="1"/>
  <c r="H345" i="3"/>
  <c r="H344" i="3" s="1"/>
  <c r="G348" i="3"/>
  <c r="G347" i="3" s="1"/>
  <c r="G345" i="3"/>
  <c r="G344" i="3" s="1"/>
  <c r="H342" i="3"/>
  <c r="H340" i="3"/>
  <c r="H338" i="3"/>
  <c r="G342" i="3"/>
  <c r="G340" i="3"/>
  <c r="G338" i="3"/>
  <c r="H335" i="3"/>
  <c r="H333" i="3"/>
  <c r="G335" i="3"/>
  <c r="G333" i="3"/>
  <c r="H329" i="3"/>
  <c r="H328" i="3" s="1"/>
  <c r="H326" i="3"/>
  <c r="H325" i="3" s="1"/>
  <c r="G329" i="3"/>
  <c r="G328" i="3" s="1"/>
  <c r="G326" i="3"/>
  <c r="G325" i="3" s="1"/>
  <c r="H323" i="3"/>
  <c r="H321" i="3"/>
  <c r="G323" i="3"/>
  <c r="G321" i="3"/>
  <c r="H303" i="3"/>
  <c r="H302" i="3" s="1"/>
  <c r="G303" i="3"/>
  <c r="G302" i="3" s="1"/>
  <c r="H300" i="3"/>
  <c r="H299" i="3" s="1"/>
  <c r="H297" i="3"/>
  <c r="H296" i="3" s="1"/>
  <c r="G300" i="3"/>
  <c r="G299" i="3" s="1"/>
  <c r="G297" i="3"/>
  <c r="G296" i="3" s="1"/>
  <c r="H291" i="3"/>
  <c r="H289" i="3"/>
  <c r="H287" i="3"/>
  <c r="G291" i="3"/>
  <c r="G289" i="3"/>
  <c r="G287" i="3"/>
  <c r="H269" i="3"/>
  <c r="H268" i="3" s="1"/>
  <c r="G269" i="3"/>
  <c r="G268" i="3" s="1"/>
  <c r="H262" i="3"/>
  <c r="H261" i="3" s="1"/>
  <c r="H258" i="3"/>
  <c r="H256" i="3"/>
  <c r="H255" i="3" s="1"/>
  <c r="G262" i="3"/>
  <c r="G261" i="3" s="1"/>
  <c r="G258" i="3"/>
  <c r="G256" i="3"/>
  <c r="G255" i="3" s="1"/>
  <c r="H253" i="3"/>
  <c r="H251" i="3"/>
  <c r="H248" i="3"/>
  <c r="H247" i="3" s="1"/>
  <c r="G253" i="3"/>
  <c r="G251" i="3"/>
  <c r="G248" i="3"/>
  <c r="G247" i="3" s="1"/>
  <c r="H245" i="3"/>
  <c r="H243" i="3"/>
  <c r="H240" i="3"/>
  <c r="H239" i="3" s="1"/>
  <c r="G245" i="3"/>
  <c r="G243" i="3"/>
  <c r="G240" i="3"/>
  <c r="G239" i="3" s="1"/>
  <c r="H212" i="3"/>
  <c r="H211" i="3" s="1"/>
  <c r="H209" i="3"/>
  <c r="H208" i="3" s="1"/>
  <c r="H206" i="3"/>
  <c r="H205" i="3" s="1"/>
  <c r="H203" i="3"/>
  <c r="H202" i="3" s="1"/>
  <c r="H200" i="3"/>
  <c r="H199" i="3" s="1"/>
  <c r="H197" i="3"/>
  <c r="H196" i="3" s="1"/>
  <c r="H194" i="3"/>
  <c r="H193" i="3" s="1"/>
  <c r="G212" i="3"/>
  <c r="G211" i="3" s="1"/>
  <c r="G209" i="3"/>
  <c r="G208" i="3" s="1"/>
  <c r="G206" i="3"/>
  <c r="G205" i="3" s="1"/>
  <c r="G203" i="3"/>
  <c r="G202" i="3" s="1"/>
  <c r="G200" i="3"/>
  <c r="G199" i="3" s="1"/>
  <c r="G197" i="3"/>
  <c r="G196" i="3" s="1"/>
  <c r="G194" i="3"/>
  <c r="G193" i="3" s="1"/>
  <c r="H191" i="3"/>
  <c r="H189" i="3"/>
  <c r="G191" i="3"/>
  <c r="G189" i="3"/>
  <c r="H176" i="3"/>
  <c r="H175" i="3" s="1"/>
  <c r="H173" i="3"/>
  <c r="H172" i="3" s="1"/>
  <c r="H170" i="3"/>
  <c r="H169" i="3" s="1"/>
  <c r="H167" i="3"/>
  <c r="H166" i="3" s="1"/>
  <c r="G176" i="3"/>
  <c r="G175" i="3" s="1"/>
  <c r="G173" i="3"/>
  <c r="G172" i="3" s="1"/>
  <c r="G170" i="3"/>
  <c r="G169" i="3" s="1"/>
  <c r="G167" i="3"/>
  <c r="G166" i="3" s="1"/>
  <c r="H164" i="3"/>
  <c r="H163" i="3" s="1"/>
  <c r="H160" i="3"/>
  <c r="H158" i="3"/>
  <c r="H157" i="3" s="1"/>
  <c r="H155" i="3"/>
  <c r="H154" i="3" s="1"/>
  <c r="G164" i="3"/>
  <c r="G163" i="3" s="1"/>
  <c r="G160" i="3"/>
  <c r="G158" i="3"/>
  <c r="G157" i="3" s="1"/>
  <c r="G155" i="3"/>
  <c r="G154" i="3" s="1"/>
  <c r="H152" i="3"/>
  <c r="H151" i="3" s="1"/>
  <c r="H149" i="3"/>
  <c r="H148" i="3" s="1"/>
  <c r="H146" i="3"/>
  <c r="H144" i="3"/>
  <c r="H141" i="3"/>
  <c r="H140" i="3" s="1"/>
  <c r="H138" i="3"/>
  <c r="H137" i="3" s="1"/>
  <c r="G152" i="3"/>
  <c r="G151" i="3" s="1"/>
  <c r="G149" i="3"/>
  <c r="G148" i="3" s="1"/>
  <c r="G146" i="3"/>
  <c r="G144" i="3"/>
  <c r="G141" i="3"/>
  <c r="G140" i="3" s="1"/>
  <c r="G138" i="3"/>
  <c r="G137" i="3" s="1"/>
  <c r="H135" i="3"/>
  <c r="H133" i="3"/>
  <c r="H131" i="3"/>
  <c r="G135" i="3"/>
  <c r="G133" i="3"/>
  <c r="G131" i="3"/>
  <c r="H128" i="3"/>
  <c r="H126" i="3"/>
  <c r="H124" i="3"/>
  <c r="G128" i="3"/>
  <c r="G126" i="3"/>
  <c r="G124" i="3"/>
  <c r="H102" i="3"/>
  <c r="H101" i="3" s="1"/>
  <c r="G102" i="3"/>
  <c r="G101" i="3" s="1"/>
  <c r="H99" i="3"/>
  <c r="H97" i="3"/>
  <c r="H95" i="3"/>
  <c r="G99" i="3"/>
  <c r="G97" i="3"/>
  <c r="G95" i="3"/>
  <c r="H91" i="3"/>
  <c r="H90" i="3" s="1"/>
  <c r="H88" i="3"/>
  <c r="H87" i="3" s="1"/>
  <c r="H80" i="3"/>
  <c r="H79" i="3" s="1"/>
  <c r="H77" i="3"/>
  <c r="H76" i="3" s="1"/>
  <c r="G91" i="3"/>
  <c r="G90" i="3" s="1"/>
  <c r="G88" i="3"/>
  <c r="G87" i="3" s="1"/>
  <c r="G80" i="3"/>
  <c r="G79" i="3" s="1"/>
  <c r="G77" i="3"/>
  <c r="G76" i="3" s="1"/>
  <c r="H74" i="3"/>
  <c r="H73" i="3" s="1"/>
  <c r="H71" i="3"/>
  <c r="H70" i="3" s="1"/>
  <c r="H68" i="3"/>
  <c r="H67" i="3" s="1"/>
  <c r="H65" i="3"/>
  <c r="H64" i="3" s="1"/>
  <c r="G74" i="3"/>
  <c r="G73" i="3" s="1"/>
  <c r="G71" i="3"/>
  <c r="G70" i="3" s="1"/>
  <c r="G68" i="3"/>
  <c r="G67" i="3" s="1"/>
  <c r="G65" i="3"/>
  <c r="G64" i="3" s="1"/>
  <c r="H62" i="3"/>
  <c r="H61" i="3" s="1"/>
  <c r="G62" i="3"/>
  <c r="G61" i="3" s="1"/>
  <c r="H59" i="3"/>
  <c r="H58" i="3" s="1"/>
  <c r="G59" i="3"/>
  <c r="G58" i="3" s="1"/>
  <c r="H56" i="3"/>
  <c r="H54" i="3"/>
  <c r="H52" i="3"/>
  <c r="G56" i="3"/>
  <c r="G54" i="3"/>
  <c r="G52" i="3"/>
  <c r="H49" i="3"/>
  <c r="H47" i="3"/>
  <c r="H45" i="3"/>
  <c r="G49" i="3"/>
  <c r="G47" i="3"/>
  <c r="G45" i="3"/>
  <c r="H35" i="3"/>
  <c r="H34" i="3" s="1"/>
  <c r="H32" i="3"/>
  <c r="H31" i="3" s="1"/>
  <c r="H29" i="3"/>
  <c r="H28" i="3" s="1"/>
  <c r="G35" i="3"/>
  <c r="G34" i="3" s="1"/>
  <c r="G32" i="3"/>
  <c r="G31" i="3" s="1"/>
  <c r="G29" i="3"/>
  <c r="G28" i="3" s="1"/>
  <c r="H26" i="3"/>
  <c r="H25" i="3" s="1"/>
  <c r="G26" i="3"/>
  <c r="G25" i="3" s="1"/>
  <c r="H23" i="3"/>
  <c r="H21" i="3"/>
  <c r="G23" i="3"/>
  <c r="G21" i="3"/>
  <c r="J613" i="2"/>
  <c r="J612" i="2" s="1"/>
  <c r="J611" i="2" s="1"/>
  <c r="I613" i="2"/>
  <c r="I612" i="2" s="1"/>
  <c r="I611" i="2" s="1"/>
  <c r="J609" i="2"/>
  <c r="J607" i="2"/>
  <c r="I609" i="2"/>
  <c r="I607" i="2"/>
  <c r="J602" i="2"/>
  <c r="J601" i="2" s="1"/>
  <c r="J600" i="2" s="1"/>
  <c r="J598" i="2"/>
  <c r="J596" i="2"/>
  <c r="I602" i="2"/>
  <c r="I601" i="2" s="1"/>
  <c r="I600" i="2" s="1"/>
  <c r="I598" i="2"/>
  <c r="I596" i="2"/>
  <c r="J592" i="2"/>
  <c r="J591" i="2" s="1"/>
  <c r="J590" i="2" s="1"/>
  <c r="I592" i="2"/>
  <c r="I591" i="2" s="1"/>
  <c r="I590" i="2" s="1"/>
  <c r="J584" i="2"/>
  <c r="J582" i="2"/>
  <c r="I584" i="2"/>
  <c r="I582" i="2"/>
  <c r="J566" i="2"/>
  <c r="J564" i="2"/>
  <c r="J563" i="2" s="1"/>
  <c r="J561" i="2"/>
  <c r="J559" i="2"/>
  <c r="I566" i="2"/>
  <c r="I564" i="2"/>
  <c r="I563" i="2" s="1"/>
  <c r="I561" i="2"/>
  <c r="I559" i="2"/>
  <c r="J543" i="2"/>
  <c r="J542" i="2" s="1"/>
  <c r="I543" i="2"/>
  <c r="I542" i="2" s="1"/>
  <c r="J540" i="2"/>
  <c r="J539" i="2" s="1"/>
  <c r="I540" i="2"/>
  <c r="I539" i="2" s="1"/>
  <c r="J536" i="2"/>
  <c r="J535" i="2" s="1"/>
  <c r="J534" i="2" s="1"/>
  <c r="I536" i="2"/>
  <c r="I535" i="2" s="1"/>
  <c r="I534" i="2" s="1"/>
  <c r="J530" i="2"/>
  <c r="J529" i="2" s="1"/>
  <c r="J528" i="2" s="1"/>
  <c r="J527" i="2" s="1"/>
  <c r="I530" i="2"/>
  <c r="I529" i="2" s="1"/>
  <c r="I528" i="2" s="1"/>
  <c r="I527" i="2" s="1"/>
  <c r="J525" i="2"/>
  <c r="J524" i="2" s="1"/>
  <c r="J523" i="2" s="1"/>
  <c r="J522" i="2" s="1"/>
  <c r="I525" i="2"/>
  <c r="I524" i="2" s="1"/>
  <c r="I523" i="2" s="1"/>
  <c r="I522" i="2" s="1"/>
  <c r="J517" i="2"/>
  <c r="J515" i="2"/>
  <c r="J513" i="2"/>
  <c r="I517" i="2"/>
  <c r="I515" i="2"/>
  <c r="I513" i="2"/>
  <c r="J510" i="2"/>
  <c r="J508" i="2"/>
  <c r="I510" i="2"/>
  <c r="I508" i="2"/>
  <c r="J493" i="2"/>
  <c r="J492" i="2" s="1"/>
  <c r="J490" i="2"/>
  <c r="J489" i="2" s="1"/>
  <c r="I493" i="2"/>
  <c r="I492" i="2" s="1"/>
  <c r="I490" i="2"/>
  <c r="I489" i="2" s="1"/>
  <c r="J486" i="2"/>
  <c r="J485" i="2" s="1"/>
  <c r="J484" i="2" s="1"/>
  <c r="I486" i="2"/>
  <c r="I485" i="2" s="1"/>
  <c r="I484" i="2" s="1"/>
  <c r="J481" i="2"/>
  <c r="J480" i="2" s="1"/>
  <c r="J479" i="2" s="1"/>
  <c r="J478" i="2" s="1"/>
  <c r="I481" i="2"/>
  <c r="I480" i="2" s="1"/>
  <c r="I479" i="2" s="1"/>
  <c r="I478" i="2" s="1"/>
  <c r="J473" i="2"/>
  <c r="J471" i="2"/>
  <c r="J469" i="2"/>
  <c r="I473" i="2"/>
  <c r="I471" i="2"/>
  <c r="J454" i="2"/>
  <c r="J453" i="2" s="1"/>
  <c r="J452" i="2" s="1"/>
  <c r="J451" i="2" s="1"/>
  <c r="J450" i="2" s="1"/>
  <c r="I454" i="2"/>
  <c r="I453" i="2" s="1"/>
  <c r="I452" i="2" s="1"/>
  <c r="I451" i="2" s="1"/>
  <c r="I450" i="2" s="1"/>
  <c r="J429" i="2"/>
  <c r="J428" i="2" s="1"/>
  <c r="I429" i="2"/>
  <c r="I428" i="2" s="1"/>
  <c r="J426" i="2"/>
  <c r="J424" i="2"/>
  <c r="I426" i="2"/>
  <c r="I424" i="2"/>
  <c r="J420" i="2"/>
  <c r="J419" i="2" s="1"/>
  <c r="J418" i="2" s="1"/>
  <c r="I420" i="2"/>
  <c r="I419" i="2" s="1"/>
  <c r="I418" i="2" s="1"/>
  <c r="J404" i="2"/>
  <c r="J403" i="2" s="1"/>
  <c r="I404" i="2"/>
  <c r="I403" i="2" s="1"/>
  <c r="J401" i="2"/>
  <c r="J399" i="2"/>
  <c r="I401" i="2"/>
  <c r="I399" i="2"/>
  <c r="J394" i="2"/>
  <c r="J393" i="2" s="1"/>
  <c r="I394" i="2"/>
  <c r="I393" i="2" s="1"/>
  <c r="J391" i="2"/>
  <c r="J390" i="2" s="1"/>
  <c r="I391" i="2"/>
  <c r="I390" i="2" s="1"/>
  <c r="J385" i="2"/>
  <c r="J384" i="2" s="1"/>
  <c r="J383" i="2" s="1"/>
  <c r="J378" i="2" s="1"/>
  <c r="J372" i="2" s="1"/>
  <c r="I385" i="2"/>
  <c r="I384" i="2" s="1"/>
  <c r="I383" i="2" s="1"/>
  <c r="I378" i="2" s="1"/>
  <c r="I372" i="2" s="1"/>
  <c r="J369" i="2"/>
  <c r="J368" i="2" s="1"/>
  <c r="J364" i="2" s="1"/>
  <c r="J363" i="2" s="1"/>
  <c r="J362" i="2" s="1"/>
  <c r="I369" i="2"/>
  <c r="I368" i="2" s="1"/>
  <c r="I364" i="2" s="1"/>
  <c r="I363" i="2" s="1"/>
  <c r="I362" i="2" s="1"/>
  <c r="J360" i="2"/>
  <c r="J359" i="2" s="1"/>
  <c r="J358" i="2" s="1"/>
  <c r="J357" i="2" s="1"/>
  <c r="J356" i="2" s="1"/>
  <c r="I360" i="2"/>
  <c r="I359" i="2" s="1"/>
  <c r="I358" i="2" s="1"/>
  <c r="I357" i="2" s="1"/>
  <c r="I356" i="2" s="1"/>
  <c r="J354" i="2"/>
  <c r="J353" i="2" s="1"/>
  <c r="J352" i="2" s="1"/>
  <c r="J351" i="2" s="1"/>
  <c r="J350" i="2" s="1"/>
  <c r="I354" i="2"/>
  <c r="I353" i="2" s="1"/>
  <c r="I352" i="2" s="1"/>
  <c r="I351" i="2" s="1"/>
  <c r="I350" i="2" s="1"/>
  <c r="J348" i="2"/>
  <c r="J347" i="2" s="1"/>
  <c r="I348" i="2"/>
  <c r="I347" i="2" s="1"/>
  <c r="J345" i="2"/>
  <c r="J344" i="2" s="1"/>
  <c r="I345" i="2"/>
  <c r="I344" i="2" s="1"/>
  <c r="J341" i="2"/>
  <c r="J340" i="2" s="1"/>
  <c r="J339" i="2" s="1"/>
  <c r="I341" i="2"/>
  <c r="I340" i="2" s="1"/>
  <c r="I339" i="2" s="1"/>
  <c r="J336" i="2"/>
  <c r="J335" i="2" s="1"/>
  <c r="J334" i="2" s="1"/>
  <c r="J333" i="2" s="1"/>
  <c r="I336" i="2"/>
  <c r="I335" i="2" s="1"/>
  <c r="I334" i="2" s="1"/>
  <c r="I333" i="2" s="1"/>
  <c r="J331" i="2"/>
  <c r="J329" i="2"/>
  <c r="I331" i="2"/>
  <c r="I329" i="2"/>
  <c r="J317" i="2"/>
  <c r="J316" i="2" s="1"/>
  <c r="J315" i="2" s="1"/>
  <c r="J314" i="2" s="1"/>
  <c r="J308" i="2" s="1"/>
  <c r="J294" i="2"/>
  <c r="J293" i="2" s="1"/>
  <c r="J292" i="2" s="1"/>
  <c r="I294" i="2"/>
  <c r="I293" i="2" s="1"/>
  <c r="I292" i="2" s="1"/>
  <c r="J286" i="2"/>
  <c r="I286" i="2"/>
  <c r="J281" i="2"/>
  <c r="J280" i="2" s="1"/>
  <c r="I281" i="2"/>
  <c r="I280" i="2" s="1"/>
  <c r="J278" i="2"/>
  <c r="J276" i="2"/>
  <c r="J274" i="2"/>
  <c r="I278" i="2"/>
  <c r="I276" i="2"/>
  <c r="I274" i="2"/>
  <c r="J271" i="2"/>
  <c r="J269" i="2"/>
  <c r="J267" i="2"/>
  <c r="I271" i="2"/>
  <c r="I269" i="2"/>
  <c r="I267" i="2"/>
  <c r="J263" i="2"/>
  <c r="J262" i="2" s="1"/>
  <c r="J261" i="2" s="1"/>
  <c r="I263" i="2"/>
  <c r="I262" i="2" s="1"/>
  <c r="I261" i="2" s="1"/>
  <c r="J258" i="2"/>
  <c r="J257" i="2" s="1"/>
  <c r="J253" i="2" s="1"/>
  <c r="J252" i="2" s="1"/>
  <c r="I258" i="2"/>
  <c r="I257" i="2" s="1"/>
  <c r="I253" i="2" s="1"/>
  <c r="I252" i="2" s="1"/>
  <c r="J250" i="2"/>
  <c r="J249" i="2" s="1"/>
  <c r="J247" i="2"/>
  <c r="J246" i="2" s="1"/>
  <c r="I250" i="2"/>
  <c r="I249" i="2" s="1"/>
  <c r="I247" i="2"/>
  <c r="I246" i="2" s="1"/>
  <c r="J244" i="2"/>
  <c r="J243" i="2" s="1"/>
  <c r="I244" i="2"/>
  <c r="I243" i="2" s="1"/>
  <c r="J236" i="2"/>
  <c r="J235" i="2" s="1"/>
  <c r="I236" i="2"/>
  <c r="I235" i="2" s="1"/>
  <c r="J233" i="2"/>
  <c r="J231" i="2"/>
  <c r="J228" i="2"/>
  <c r="J227" i="2" s="1"/>
  <c r="J225" i="2"/>
  <c r="J224" i="2" s="1"/>
  <c r="I233" i="2"/>
  <c r="I231" i="2"/>
  <c r="I228" i="2"/>
  <c r="I227" i="2" s="1"/>
  <c r="I225" i="2"/>
  <c r="I224" i="2" s="1"/>
  <c r="J214" i="2"/>
  <c r="J213" i="2" s="1"/>
  <c r="I214" i="2"/>
  <c r="I213" i="2" s="1"/>
  <c r="J211" i="2"/>
  <c r="J210" i="2" s="1"/>
  <c r="I211" i="2"/>
  <c r="I210" i="2" s="1"/>
  <c r="J208" i="2"/>
  <c r="J207" i="2" s="1"/>
  <c r="I208" i="2"/>
  <c r="I207" i="2" s="1"/>
  <c r="J196" i="2"/>
  <c r="J195" i="2" s="1"/>
  <c r="J194" i="2" s="1"/>
  <c r="J193" i="2" s="1"/>
  <c r="J192" i="2" s="1"/>
  <c r="I196" i="2"/>
  <c r="I195" i="2" s="1"/>
  <c r="I194" i="2" s="1"/>
  <c r="I193" i="2" s="1"/>
  <c r="I192" i="2" s="1"/>
  <c r="J189" i="2"/>
  <c r="J187" i="2"/>
  <c r="I189" i="2"/>
  <c r="I187" i="2"/>
  <c r="J170" i="2"/>
  <c r="J169" i="2" s="1"/>
  <c r="J167" i="2"/>
  <c r="J166" i="2" s="1"/>
  <c r="I170" i="2"/>
  <c r="I169" i="2" s="1"/>
  <c r="I167" i="2"/>
  <c r="I166" i="2" s="1"/>
  <c r="J164" i="2"/>
  <c r="J163" i="2" s="1"/>
  <c r="J161" i="2"/>
  <c r="J160" i="2" s="1"/>
  <c r="J158" i="2"/>
  <c r="J157" i="2" s="1"/>
  <c r="I164" i="2"/>
  <c r="I163" i="2" s="1"/>
  <c r="I161" i="2"/>
  <c r="I160" i="2" s="1"/>
  <c r="I158" i="2"/>
  <c r="I157" i="2" s="1"/>
  <c r="J155" i="2"/>
  <c r="J154" i="2" s="1"/>
  <c r="I155" i="2"/>
  <c r="I154" i="2" s="1"/>
  <c r="J148" i="2"/>
  <c r="J147" i="2" s="1"/>
  <c r="J146" i="2" s="1"/>
  <c r="I148" i="2"/>
  <c r="I147" i="2" s="1"/>
  <c r="I146" i="2" s="1"/>
  <c r="J124" i="2"/>
  <c r="J123" i="2" s="1"/>
  <c r="I124" i="2"/>
  <c r="I123" i="2" s="1"/>
  <c r="I122" i="2" s="1"/>
  <c r="I121" i="2" s="1"/>
  <c r="J118" i="2"/>
  <c r="J117" i="2" s="1"/>
  <c r="J115" i="2"/>
  <c r="J114" i="2" s="1"/>
  <c r="I118" i="2"/>
  <c r="I117" i="2" s="1"/>
  <c r="I115" i="2"/>
  <c r="I114" i="2" s="1"/>
  <c r="J108" i="2"/>
  <c r="J107" i="2" s="1"/>
  <c r="I108" i="2"/>
  <c r="I107" i="2" s="1"/>
  <c r="J105" i="2"/>
  <c r="J104" i="2" s="1"/>
  <c r="I105" i="2"/>
  <c r="I104" i="2" s="1"/>
  <c r="J99" i="2"/>
  <c r="J98" i="2" s="1"/>
  <c r="J97" i="2" s="1"/>
  <c r="J96" i="2" s="1"/>
  <c r="J95" i="2" s="1"/>
  <c r="I99" i="2"/>
  <c r="I98" i="2" s="1"/>
  <c r="I97" i="2" s="1"/>
  <c r="I96" i="2" s="1"/>
  <c r="I95" i="2" s="1"/>
  <c r="J93" i="2"/>
  <c r="J92" i="2" s="1"/>
  <c r="I93" i="2"/>
  <c r="I92" i="2" s="1"/>
  <c r="J90" i="2"/>
  <c r="J88" i="2"/>
  <c r="J86" i="2"/>
  <c r="I90" i="2"/>
  <c r="I88" i="2"/>
  <c r="I86" i="2"/>
  <c r="J68" i="2"/>
  <c r="J67" i="2" s="1"/>
  <c r="I68" i="2"/>
  <c r="I67" i="2" s="1"/>
  <c r="J65" i="2"/>
  <c r="J63" i="2"/>
  <c r="J61" i="2"/>
  <c r="I65" i="2"/>
  <c r="I63" i="2"/>
  <c r="I61" i="2"/>
  <c r="J57" i="2"/>
  <c r="J55" i="2"/>
  <c r="J53" i="2"/>
  <c r="I53" i="2"/>
  <c r="I55" i="2"/>
  <c r="I57" i="2"/>
  <c r="J48" i="2"/>
  <c r="J47" i="2" s="1"/>
  <c r="I48" i="2"/>
  <c r="I47" i="2" s="1"/>
  <c r="J45" i="2"/>
  <c r="J44" i="2" s="1"/>
  <c r="I45" i="2"/>
  <c r="I44" i="2" s="1"/>
  <c r="J42" i="2"/>
  <c r="J41" i="2" s="1"/>
  <c r="I42" i="2"/>
  <c r="I41" i="2" s="1"/>
  <c r="J39" i="2"/>
  <c r="J38" i="2" s="1"/>
  <c r="I39" i="2"/>
  <c r="I38" i="2" s="1"/>
  <c r="J31" i="2"/>
  <c r="J30" i="2" s="1"/>
  <c r="J29" i="2" s="1"/>
  <c r="J28" i="2" s="1"/>
  <c r="I31" i="2"/>
  <c r="I30" i="2" s="1"/>
  <c r="I29" i="2" s="1"/>
  <c r="I28" i="2" s="1"/>
  <c r="J549" i="2"/>
  <c r="J548" i="2" s="1"/>
  <c r="J547" i="2" s="1"/>
  <c r="J546" i="2" s="1"/>
  <c r="I549" i="2"/>
  <c r="I548" i="2" s="1"/>
  <c r="I547" i="2" s="1"/>
  <c r="I546" i="2" s="1"/>
  <c r="J284" i="2"/>
  <c r="J283" i="2" s="1"/>
  <c r="I284" i="2"/>
  <c r="I283" i="2" s="1"/>
  <c r="J25" i="2"/>
  <c r="J24" i="2" s="1"/>
  <c r="J23" i="2" s="1"/>
  <c r="I25" i="2"/>
  <c r="I24" i="2" s="1"/>
  <c r="I23" i="2" s="1"/>
  <c r="J21" i="2"/>
  <c r="J20" i="2" s="1"/>
  <c r="J19" i="2" s="1"/>
  <c r="I21" i="2"/>
  <c r="I20" i="2" s="1"/>
  <c r="I19" i="2" s="1"/>
  <c r="J16" i="2"/>
  <c r="J15" i="2" s="1"/>
  <c r="J14" i="2" s="1"/>
  <c r="J13" i="2" s="1"/>
  <c r="I16" i="2"/>
  <c r="I15" i="2" s="1"/>
  <c r="I14" i="2" s="1"/>
  <c r="I13" i="2" s="1"/>
  <c r="I581" i="2" l="1"/>
  <c r="I580" i="2" s="1"/>
  <c r="J581" i="2"/>
  <c r="I488" i="2"/>
  <c r="I483" i="2" s="1"/>
  <c r="J488" i="2"/>
  <c r="J483" i="2" s="1"/>
  <c r="I186" i="2"/>
  <c r="I185" i="2" s="1"/>
  <c r="I184" i="2" s="1"/>
  <c r="H188" i="3"/>
  <c r="H184" i="3" s="1"/>
  <c r="G188" i="3"/>
  <c r="G184" i="3" s="1"/>
  <c r="J186" i="2"/>
  <c r="J185" i="2" s="1"/>
  <c r="J184" i="2" s="1"/>
  <c r="I34" i="2"/>
  <c r="I150" i="2"/>
  <c r="I145" i="2" s="1"/>
  <c r="J34" i="2"/>
  <c r="J33" i="2" s="1"/>
  <c r="J150" i="2"/>
  <c r="J145" i="2" s="1"/>
  <c r="H242" i="3"/>
  <c r="I120" i="2"/>
  <c r="J122" i="2"/>
  <c r="G242" i="3"/>
  <c r="I18" i="2"/>
  <c r="I12" i="2" s="1"/>
  <c r="J18" i="2"/>
  <c r="J12" i="2" s="1"/>
  <c r="I338" i="2"/>
  <c r="I103" i="2"/>
  <c r="I102" i="2" s="1"/>
  <c r="I101" i="2" s="1"/>
  <c r="J103" i="2"/>
  <c r="J102" i="2" s="1"/>
  <c r="J101" i="2" s="1"/>
  <c r="I266" i="2"/>
  <c r="I558" i="2"/>
  <c r="J558" i="2"/>
  <c r="I579" i="2"/>
  <c r="I578" i="2" s="1"/>
  <c r="J200" i="2"/>
  <c r="J199" i="2" s="1"/>
  <c r="J239" i="2"/>
  <c r="J238" i="2" s="1"/>
  <c r="I239" i="2"/>
  <c r="I238" i="2" s="1"/>
  <c r="I200" i="2"/>
  <c r="I199" i="2" s="1"/>
  <c r="J580" i="2"/>
  <c r="J579" i="2" s="1"/>
  <c r="J578" i="2" s="1"/>
  <c r="I468" i="2"/>
  <c r="I512" i="2"/>
  <c r="J468" i="2"/>
  <c r="J230" i="2"/>
  <c r="J217" i="2" s="1"/>
  <c r="J216" i="2" s="1"/>
  <c r="H130" i="3"/>
  <c r="G143" i="3"/>
  <c r="H250" i="3"/>
  <c r="I398" i="2"/>
  <c r="H332" i="3"/>
  <c r="H401" i="3"/>
  <c r="H400" i="3" s="1"/>
  <c r="H395" i="3" s="1"/>
  <c r="H143" i="3"/>
  <c r="H94" i="3"/>
  <c r="H93" i="3" s="1"/>
  <c r="G20" i="3"/>
  <c r="G13" i="3" s="1"/>
  <c r="G94" i="3"/>
  <c r="G93" i="3" s="1"/>
  <c r="H320" i="3"/>
  <c r="H310" i="3" s="1"/>
  <c r="H411" i="3"/>
  <c r="H410" i="3" s="1"/>
  <c r="H51" i="3"/>
  <c r="G320" i="3"/>
  <c r="G310" i="3" s="1"/>
  <c r="H20" i="3"/>
  <c r="H13" i="3" s="1"/>
  <c r="G337" i="3"/>
  <c r="G411" i="3"/>
  <c r="G410" i="3" s="1"/>
  <c r="G420" i="3"/>
  <c r="G44" i="3"/>
  <c r="G130" i="3"/>
  <c r="G332" i="3"/>
  <c r="G355" i="3"/>
  <c r="G354" i="3" s="1"/>
  <c r="H376" i="3"/>
  <c r="G123" i="3"/>
  <c r="G250" i="3"/>
  <c r="H286" i="3"/>
  <c r="H267" i="3" s="1"/>
  <c r="H44" i="3"/>
  <c r="G51" i="3"/>
  <c r="G286" i="3"/>
  <c r="G267" i="3" s="1"/>
  <c r="H355" i="3"/>
  <c r="H354" i="3" s="1"/>
  <c r="G401" i="3"/>
  <c r="G400" i="3" s="1"/>
  <c r="G395" i="3" s="1"/>
  <c r="G376" i="3"/>
  <c r="H123" i="3"/>
  <c r="H337" i="3"/>
  <c r="H420" i="3"/>
  <c r="I328" i="2"/>
  <c r="I327" i="2" s="1"/>
  <c r="I326" i="2" s="1"/>
  <c r="J328" i="2"/>
  <c r="J327" i="2" s="1"/>
  <c r="J326" i="2" s="1"/>
  <c r="I538" i="2"/>
  <c r="I533" i="2" s="1"/>
  <c r="I532" i="2" s="1"/>
  <c r="I60" i="2"/>
  <c r="I59" i="2" s="1"/>
  <c r="I273" i="2"/>
  <c r="J52" i="2"/>
  <c r="J51" i="2" s="1"/>
  <c r="I343" i="2"/>
  <c r="I52" i="2"/>
  <c r="I51" i="2" s="1"/>
  <c r="J85" i="2"/>
  <c r="J343" i="2"/>
  <c r="J338" i="2" s="1"/>
  <c r="J507" i="2"/>
  <c r="J398" i="2"/>
  <c r="I507" i="2"/>
  <c r="I85" i="2"/>
  <c r="J113" i="2"/>
  <c r="J112" i="2" s="1"/>
  <c r="J111" i="2" s="1"/>
  <c r="I389" i="2"/>
  <c r="I388" i="2" s="1"/>
  <c r="I230" i="2"/>
  <c r="I217" i="2" s="1"/>
  <c r="I216" i="2" s="1"/>
  <c r="I595" i="2"/>
  <c r="I594" i="2" s="1"/>
  <c r="I589" i="2" s="1"/>
  <c r="I588" i="2" s="1"/>
  <c r="J595" i="2"/>
  <c r="J594" i="2" s="1"/>
  <c r="J589" i="2" s="1"/>
  <c r="J588" i="2" s="1"/>
  <c r="I606" i="2"/>
  <c r="I605" i="2" s="1"/>
  <c r="I604" i="2" s="1"/>
  <c r="J423" i="2"/>
  <c r="I423" i="2"/>
  <c r="J389" i="2"/>
  <c r="J388" i="2" s="1"/>
  <c r="J538" i="2"/>
  <c r="J533" i="2" s="1"/>
  <c r="J532" i="2" s="1"/>
  <c r="I113" i="2"/>
  <c r="I112" i="2" s="1"/>
  <c r="I111" i="2" s="1"/>
  <c r="J60" i="2"/>
  <c r="J59" i="2" s="1"/>
  <c r="J273" i="2"/>
  <c r="J266" i="2"/>
  <c r="J512" i="2"/>
  <c r="J606" i="2"/>
  <c r="J605" i="2" s="1"/>
  <c r="J604" i="2" s="1"/>
  <c r="J121" i="2" l="1"/>
  <c r="J120" i="2" s="1"/>
  <c r="J506" i="2"/>
  <c r="J505" i="2" s="1"/>
  <c r="J504" i="2" s="1"/>
  <c r="J457" i="2"/>
  <c r="J456" i="2" s="1"/>
  <c r="J449" i="2" s="1"/>
  <c r="J557" i="2"/>
  <c r="J556" i="2" s="1"/>
  <c r="J545" i="2" s="1"/>
  <c r="I457" i="2"/>
  <c r="I456" i="2" s="1"/>
  <c r="I449" i="2" s="1"/>
  <c r="I557" i="2"/>
  <c r="I556" i="2" s="1"/>
  <c r="I545" i="2" s="1"/>
  <c r="I506" i="2"/>
  <c r="I505" i="2" s="1"/>
  <c r="I504" i="2" s="1"/>
  <c r="H37" i="3"/>
  <c r="G37" i="3"/>
  <c r="G229" i="3"/>
  <c r="H229" i="3"/>
  <c r="J84" i="2"/>
  <c r="J83" i="2" s="1"/>
  <c r="J70" i="2" s="1"/>
  <c r="I84" i="2"/>
  <c r="I83" i="2" s="1"/>
  <c r="I70" i="2" s="1"/>
  <c r="G389" i="3"/>
  <c r="H389" i="3"/>
  <c r="I397" i="2"/>
  <c r="I396" i="2" s="1"/>
  <c r="I387" i="2" s="1"/>
  <c r="I371" i="2" s="1"/>
  <c r="J397" i="2"/>
  <c r="J396" i="2" s="1"/>
  <c r="J387" i="2" s="1"/>
  <c r="J371" i="2" s="1"/>
  <c r="G107" i="3"/>
  <c r="H331" i="3"/>
  <c r="G331" i="3"/>
  <c r="I320" i="2"/>
  <c r="I319" i="2" s="1"/>
  <c r="J320" i="2"/>
  <c r="J319" i="2" s="1"/>
  <c r="J50" i="2"/>
  <c r="J27" i="2" s="1"/>
  <c r="I50" i="2"/>
  <c r="I33" i="2"/>
  <c r="H107" i="3"/>
  <c r="I265" i="2"/>
  <c r="I260" i="2" s="1"/>
  <c r="I198" i="2" s="1"/>
  <c r="I191" i="2" s="1"/>
  <c r="J265" i="2"/>
  <c r="J260" i="2" s="1"/>
  <c r="J198" i="2" s="1"/>
  <c r="J191" i="2" s="1"/>
  <c r="J144" i="2"/>
  <c r="I144" i="2"/>
  <c r="I110" i="2" s="1"/>
  <c r="I422" i="2"/>
  <c r="I417" i="2" s="1"/>
  <c r="I416" i="2" s="1"/>
  <c r="I415" i="2" s="1"/>
  <c r="J422" i="2"/>
  <c r="J417" i="2" s="1"/>
  <c r="J416" i="2" s="1"/>
  <c r="J415" i="2" s="1"/>
  <c r="I587" i="2"/>
  <c r="I586" i="2" s="1"/>
  <c r="J587" i="2"/>
  <c r="J586" i="2" s="1"/>
  <c r="J110" i="2" l="1"/>
  <c r="I448" i="2"/>
  <c r="J448" i="2"/>
  <c r="J11" i="2"/>
  <c r="H12" i="3"/>
  <c r="H431" i="3" s="1"/>
  <c r="G12" i="3"/>
  <c r="G431" i="3" s="1"/>
  <c r="I27" i="2"/>
  <c r="I11" i="2" s="1"/>
  <c r="J616" i="2" l="1"/>
  <c r="I616" i="2"/>
</calcChain>
</file>

<file path=xl/sharedStrings.xml><?xml version="1.0" encoding="utf-8"?>
<sst xmlns="http://schemas.openxmlformats.org/spreadsheetml/2006/main" count="5417" uniqueCount="330">
  <si>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</si>
  <si>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</si>
  <si>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</si>
  <si>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</si>
  <si>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</si>
  <si>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</si>
  <si>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</si>
  <si>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</si>
  <si>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</si>
  <si>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</si>
  <si>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</si>
  <si>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</si>
  <si>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</si>
  <si>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</si>
  <si>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</si>
  <si>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</si>
  <si>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</si>
  <si>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</si>
  <si>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</si>
  <si>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</si>
  <si>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</si>
  <si>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</si>
  <si>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</si>
  <si>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</si>
  <si>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</si>
  <si>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</si>
  <si>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</si>
  <si>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</si>
  <si>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</si>
  <si>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</si>
  <si>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</si>
  <si>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</si>
  <si>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</si>
  <si>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</si>
  <si>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</si>
  <si>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</si>
  <si>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</si>
  <si>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</si>
  <si>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</si>
  <si>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</si>
  <si>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</si>
  <si>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</si>
  <si>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</si>
  <si>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</si>
  <si>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</si>
  <si>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</si>
  <si>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</si>
  <si>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</si>
  <si>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</si>
  <si>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</si>
  <si>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</si>
  <si>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</si>
  <si>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</si>
  <si>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</si>
  <si>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</si>
  <si>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</si>
  <si>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</si>
  <si>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</si>
  <si>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</si>
  <si>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</si>
  <si>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</si>
  <si>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</si>
  <si>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</si>
  <si>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</si>
  <si>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</si>
  <si>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</si>
  <si>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</si>
  <si>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</si>
  <si>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</si>
  <si>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</si>
  <si>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</si>
  <si>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</si>
  <si>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</si>
  <si>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</si>
  <si>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</si>
  <si>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</si>
  <si>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</si>
  <si>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</si>
  <si>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</si>
  <si>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</si>
  <si>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</si>
  <si>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</si>
  <si>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</si>
  <si>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</si>
  <si>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</si>
  <si>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</si>
  <si>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</si>
  <si>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</si>
  <si>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</si>
  <si>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</si>
  <si>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</si>
  <si>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</si>
  <si>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</si>
  <si>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</si>
  <si>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</si>
  <si>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</si>
  <si>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</si>
  <si>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</si>
  <si>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</si>
  <si>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</si>
  <si>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</si>
  <si>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</si>
  <si>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</si>
  <si>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</si>
  <si>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</si>
  <si>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</si>
  <si>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</si>
  <si>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</si>
  <si>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</si>
  <si>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</si>
  <si>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</si>
  <si>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</si>
  <si>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</si>
  <si>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</si>
  <si>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</si>
  <si>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</si>
  <si>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</si>
  <si>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</si>
  <si>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</si>
  <si>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</si>
  <si>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</si>
  <si>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</si>
  <si>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</si>
  <si>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</si>
  <si>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</si>
  <si>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</si>
  <si>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</si>
  <si>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</si>
  <si>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</si>
  <si>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</si>
  <si>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</si>
  <si>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</si>
  <si>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</si>
  <si>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</si>
  <si>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</si>
  <si>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</si>
  <si>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</si>
  <si>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</si>
  <si>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</si>
  <si>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</si>
  <si>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</si>
  <si>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</si>
  <si>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</si>
  <si>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</si>
  <si>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</si>
  <si>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</si>
  <si>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</si>
  <si>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</si>
  <si>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</si>
  <si>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</si>
  <si>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</si>
  <si>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</si>
  <si>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</si>
  <si>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</si>
  <si>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</si>
  <si>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</si>
  <si>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</si>
  <si>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</si>
  <si>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</si>
  <si>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</si>
  <si>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</si>
  <si>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</si>
  <si>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</si>
  <si>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</si>
  <si>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</si>
  <si>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</si>
  <si>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</si>
  <si>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</si>
  <si>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</si>
  <si>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</si>
  <si>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</si>
  <si>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</si>
  <si>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</si>
  <si>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</si>
  <si>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</si>
  <si>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</si>
  <si>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</si>
  <si>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</si>
  <si>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</si>
  <si>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</si>
  <si>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</si>
  <si>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</si>
  <si>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</si>
  <si>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</si>
  <si>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</si>
  <si>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</si>
  <si>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</si>
  <si>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</si>
  <si>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</si>
  <si>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</si>
  <si>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</si>
  <si>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</si>
  <si>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</si>
  <si>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</si>
  <si>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</si>
  <si>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</si>
  <si>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</si>
  <si>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</si>
  <si>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</si>
  <si>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</si>
  <si>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</si>
  <si>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</si>
  <si>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</si>
  <si>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</si>
  <si>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</si>
  <si>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</si>
  <si>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</si>
  <si>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</si>
  <si>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</si>
  <si>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</si>
  <si>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</si>
  <si>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</si>
  <si>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</si>
  <si>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</si>
  <si>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</si>
  <si>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</si>
  <si>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</si>
  <si>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</si>
  <si>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</si>
  <si>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</si>
  <si>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</si>
  <si>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</si>
  <si>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</si>
  <si>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</si>
  <si>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</si>
  <si>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</si>
  <si>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</si>
  <si>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</si>
  <si>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</si>
  <si>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</si>
  <si>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</si>
  <si>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</si>
  <si>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</si>
  <si>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</si>
  <si>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</si>
  <si>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</si>
  <si>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</si>
  <si>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</si>
  <si>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</si>
  <si>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</si>
  <si>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</si>
  <si>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</si>
  <si>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</si>
  <si>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</si>
  <si>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</si>
  <si>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</si>
  <si>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</si>
  <si>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</si>
  <si>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</si>
  <si>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</si>
  <si>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</si>
  <si>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</si>
  <si>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</si>
  <si>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</si>
  <si>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</si>
  <si>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</si>
  <si>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</si>
  <si>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</si>
  <si>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</si>
  <si>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</si>
  <si>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</si>
  <si>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</si>
  <si>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</si>
  <si>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</si>
  <si>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</si>
  <si>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</si>
  <si>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</si>
  <si>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>Распределение бюджетных ассигнований по целевым статьям (муниципальным программам Приморского</t>
  </si>
  <si>
    <t>муниципального района и непрограммным направлениям деятельности), группам, подгруппам  расходов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</si>
  <si>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</si>
  <si>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</si>
  <si>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</si>
  <si>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</si>
  <si>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 xml:space="preserve">              видов расходов классификации  бюджетов на плановый период 2020 и 2021 годов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</si>
  <si>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</si>
  <si>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</si>
  <si>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</si>
  <si>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</si>
  <si>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</si>
  <si>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</si>
  <si>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</si>
  <si>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</si>
  <si>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</si>
  <si>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</si>
  <si>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</si>
  <si>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</si>
  <si>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</si>
  <si>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</si>
  <si>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</si>
  <si>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</si>
  <si>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</si>
  <si>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</si>
  <si>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</si>
  <si>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</si>
  <si>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</si>
  <si>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</si>
  <si>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</si>
  <si>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</si>
  <si>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</si>
  <si>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</si>
  <si>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</si>
  <si>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</si>
  <si>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</si>
  <si>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</si>
  <si>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</si>
  <si>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</si>
  <si>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</si>
  <si>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</si>
  <si>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</si>
  <si>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</si>
  <si>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</si>
  <si>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</si>
  <si>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</si>
  <si>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</si>
  <si>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</si>
  <si>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мероприятий по устойчивому развитию сельских территорий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</si>
  <si>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</si>
  <si>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</si>
  <si>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</si>
  <si>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</si>
  <si>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</si>
  <si>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Приложение №6</t>
  </si>
  <si>
    <t>Приложение №8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</si>
  <si>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</si>
  <si>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</si>
  <si>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</si>
  <si>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</si>
  <si>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</si>
  <si>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к решению Собрания депутатов МО "Приморский муниципальный район"   от 13 декабря 2018 №____</t>
  </si>
  <si>
    <t>к решению Собрания депутатов МО "Приморский муниципальный район"   от 13  декабря 2018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</si>
</sst>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8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6" fillId="0" borderId="0" xfId="1" applyFont="1" applyFill="1"/>
    <xf numFmtId="0" fontId="1" fillId="0" borderId="0" xfId="1" applyFill="1" applyProtection="1">
      <protection hidden="1"/>
    </xf>
    <xf numFmtId="0" fontId="6" fillId="0" borderId="0" xfId="1" applyFont="1" applyFill="1" applyAlignment="1">
      <alignment horizontal="right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>
      <alignment horizontal="center" vertical="top" wrapText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24" xfId="1" applyFont="1" applyFill="1" applyBorder="1" applyAlignment="1">
      <alignment horizontal="center"/>
    </xf>
    <xf numFmtId="0" fontId="4" fillId="0" borderId="25" xfId="1" applyFont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wrapText="1"/>
      <protection hidden="1"/>
    </xf>
    <xf numFmtId="164" fontId="4" fillId="0" borderId="12" xfId="1" applyNumberFormat="1" applyFont="1" applyFill="1" applyBorder="1" applyAlignment="1" applyProtection="1">
      <alignment horizontal="center" wrapText="1"/>
      <protection hidden="1"/>
    </xf>
    <xf numFmtId="167" fontId="4" fillId="0" borderId="13" xfId="1" applyNumberFormat="1" applyFont="1" applyFill="1" applyBorder="1" applyAlignment="1" applyProtection="1">
      <alignment horizontal="center" wrapText="1"/>
      <protection hidden="1"/>
    </xf>
    <xf numFmtId="166" fontId="4" fillId="0" borderId="12" xfId="1" applyNumberFormat="1" applyFont="1" applyFill="1" applyBorder="1" applyAlignment="1" applyProtection="1">
      <alignment horizontal="center"/>
      <protection hidden="1"/>
    </xf>
    <xf numFmtId="1" fontId="4" fillId="0" borderId="12" xfId="1" applyNumberFormat="1" applyFont="1" applyFill="1" applyBorder="1" applyAlignment="1" applyProtection="1">
      <alignment horizontal="center"/>
      <protection hidden="1"/>
    </xf>
    <xf numFmtId="165" fontId="4" fillId="0" borderId="12" xfId="1" applyNumberFormat="1" applyFont="1" applyFill="1" applyBorder="1" applyAlignment="1" applyProtection="1">
      <alignment horizontal="center"/>
      <protection hidden="1"/>
    </xf>
    <xf numFmtId="164" fontId="4" fillId="0" borderId="13" xfId="1" applyNumberFormat="1" applyFont="1" applyFill="1" applyBorder="1" applyAlignment="1" applyProtection="1">
      <alignment horizontal="center"/>
      <protection hidden="1"/>
    </xf>
    <xf numFmtId="0" fontId="2" fillId="0" borderId="14" xfId="1" applyNumberFormat="1" applyFont="1" applyFill="1" applyBorder="1" applyAlignment="1" applyProtection="1">
      <alignment wrapText="1"/>
      <protection hidden="1"/>
    </xf>
    <xf numFmtId="164" fontId="2" fillId="0" borderId="6" xfId="1" applyNumberFormat="1" applyFont="1" applyFill="1" applyBorder="1" applyAlignment="1" applyProtection="1">
      <alignment horizontal="center" wrapText="1"/>
      <protection hidden="1"/>
    </xf>
    <xf numFmtId="167" fontId="2" fillId="0" borderId="6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5" fontId="2" fillId="0" borderId="6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21" xfId="1" applyNumberFormat="1" applyFont="1" applyFill="1" applyBorder="1"/>
    <xf numFmtId="168" fontId="2" fillId="0" borderId="18" xfId="1" applyNumberFormat="1" applyFont="1" applyFill="1" applyBorder="1"/>
    <xf numFmtId="0" fontId="2" fillId="0" borderId="7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0" fontId="4" fillId="0" borderId="14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alignment horizontal="center" wrapText="1"/>
      <protection hidden="1"/>
    </xf>
    <xf numFmtId="167" fontId="4" fillId="0" borderId="6" xfId="1" applyNumberFormat="1" applyFont="1" applyFill="1" applyBorder="1" applyAlignment="1" applyProtection="1">
      <alignment horizontal="center" wrapText="1"/>
      <protection hidden="1"/>
    </xf>
    <xf numFmtId="166" fontId="4" fillId="0" borderId="6" xfId="1" applyNumberFormat="1" applyFont="1" applyFill="1" applyBorder="1" applyAlignment="1" applyProtection="1">
      <alignment horizontal="center"/>
      <protection hidden="1"/>
    </xf>
    <xf numFmtId="1" fontId="4" fillId="0" borderId="6" xfId="1" applyNumberFormat="1" applyFont="1" applyFill="1" applyBorder="1" applyAlignment="1" applyProtection="1">
      <alignment horizontal="center"/>
      <protection hidden="1"/>
    </xf>
    <xf numFmtId="165" fontId="4" fillId="0" borderId="6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21" xfId="1" applyNumberFormat="1" applyFont="1" applyFill="1" applyBorder="1" applyAlignment="1" applyProtection="1">
      <alignment wrapText="1"/>
      <protection hidden="1"/>
    </xf>
    <xf numFmtId="166" fontId="4" fillId="0" borderId="20" xfId="1" applyNumberFormat="1" applyFont="1" applyFill="1" applyBorder="1" applyAlignment="1" applyProtection="1">
      <alignment horizontal="center"/>
      <protection hidden="1"/>
    </xf>
    <xf numFmtId="1" fontId="4" fillId="0" borderId="20" xfId="1" applyNumberFormat="1" applyFont="1" applyFill="1" applyBorder="1" applyAlignment="1" applyProtection="1">
      <alignment horizontal="center"/>
      <protection hidden="1"/>
    </xf>
    <xf numFmtId="165" fontId="4" fillId="0" borderId="20" xfId="1" applyNumberFormat="1" applyFont="1" applyFill="1" applyBorder="1" applyAlignment="1" applyProtection="1">
      <alignment horizontal="center"/>
      <protection hidden="1"/>
    </xf>
    <xf numFmtId="164" fontId="4" fillId="0" borderId="17" xfId="1" applyNumberFormat="1" applyFont="1" applyFill="1" applyBorder="1" applyAlignment="1" applyProtection="1">
      <alignment horizontal="center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8" fontId="2" fillId="0" borderId="17" xfId="1" applyNumberFormat="1" applyFont="1" applyFill="1" applyBorder="1"/>
    <xf numFmtId="0" fontId="1" fillId="2" borderId="0" xfId="1" applyFill="1"/>
    <xf numFmtId="168" fontId="4" fillId="0" borderId="17" xfId="1" applyNumberFormat="1" applyFont="1" applyFill="1" applyBorder="1"/>
    <xf numFmtId="0" fontId="2" fillId="0" borderId="26" xfId="1" applyNumberFormat="1" applyFont="1" applyFill="1" applyBorder="1" applyAlignment="1" applyProtection="1">
      <alignment wrapText="1"/>
      <protection hidden="1"/>
    </xf>
    <xf numFmtId="166" fontId="2" fillId="0" borderId="27" xfId="1" applyNumberFormat="1" applyFont="1" applyFill="1" applyBorder="1" applyAlignment="1" applyProtection="1">
      <alignment horizontal="center"/>
      <protection hidden="1"/>
    </xf>
    <xf numFmtId="1" fontId="2" fillId="0" borderId="27" xfId="1" applyNumberFormat="1" applyFont="1" applyFill="1" applyBorder="1" applyAlignment="1" applyProtection="1">
      <alignment horizontal="center"/>
      <protection hidden="1"/>
    </xf>
    <xf numFmtId="165" fontId="2" fillId="0" borderId="27" xfId="1" applyNumberFormat="1" applyFont="1" applyFill="1" applyBorder="1" applyAlignment="1" applyProtection="1">
      <alignment horizontal="center"/>
      <protection hidden="1"/>
    </xf>
    <xf numFmtId="164" fontId="2" fillId="0" borderId="27" xfId="1" applyNumberFormat="1" applyFont="1" applyFill="1" applyBorder="1" applyAlignment="1" applyProtection="1">
      <alignment horizontal="center"/>
      <protection hidden="1"/>
    </xf>
    <xf numFmtId="168" fontId="2" fillId="0" borderId="28" xfId="1" applyNumberFormat="1" applyFont="1" applyFill="1" applyBorder="1"/>
    <xf numFmtId="0" fontId="2" fillId="0" borderId="6" xfId="1" applyNumberFormat="1" applyFont="1" applyFill="1" applyBorder="1" applyAlignment="1" applyProtection="1">
      <alignment horizontal="center"/>
      <protection hidden="1"/>
    </xf>
    <xf numFmtId="168" fontId="2" fillId="0" borderId="6" xfId="1" applyNumberFormat="1" applyFont="1" applyFill="1" applyBorder="1" applyAlignment="1">
      <alignment horizontal="right"/>
    </xf>
    <xf numFmtId="168" fontId="4" fillId="0" borderId="21" xfId="1" applyNumberFormat="1" applyFont="1" applyFill="1" applyBorder="1"/>
    <xf numFmtId="168" fontId="4" fillId="0" borderId="18" xfId="1" applyNumberFormat="1" applyFont="1" applyFill="1" applyBorder="1"/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4" fontId="4" fillId="0" borderId="16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168" fontId="2" fillId="0" borderId="32" xfId="1" applyNumberFormat="1" applyFont="1" applyFill="1" applyBorder="1"/>
    <xf numFmtId="169" fontId="2" fillId="0" borderId="21" xfId="1" applyNumberFormat="1" applyFont="1" applyFill="1" applyBorder="1" applyAlignment="1" applyProtection="1">
      <alignment horizontal="right"/>
      <protection hidden="1"/>
    </xf>
    <xf numFmtId="168" fontId="2" fillId="0" borderId="14" xfId="1" applyNumberFormat="1" applyFont="1" applyFill="1" applyBorder="1"/>
    <xf numFmtId="168" fontId="4" fillId="0" borderId="33" xfId="1" applyNumberFormat="1" applyFont="1" applyFill="1" applyBorder="1"/>
    <xf numFmtId="168" fontId="4" fillId="0" borderId="34" xfId="1" applyNumberFormat="1" applyFont="1" applyFill="1" applyBorder="1"/>
    <xf numFmtId="169" fontId="2" fillId="0" borderId="6" xfId="1" applyNumberFormat="1" applyFont="1" applyFill="1" applyBorder="1" applyAlignment="1" applyProtection="1">
      <protection hidden="1"/>
    </xf>
    <xf numFmtId="169" fontId="2" fillId="0" borderId="17" xfId="1" applyNumberFormat="1" applyFont="1" applyFill="1" applyBorder="1" applyAlignment="1" applyProtection="1">
      <alignment horizontal="right"/>
      <protection hidden="1"/>
    </xf>
    <xf numFmtId="0" fontId="2" fillId="4" borderId="7" xfId="1" applyNumberFormat="1" applyFont="1" applyFill="1" applyBorder="1" applyAlignment="1" applyProtection="1">
      <alignment wrapText="1"/>
      <protection hidden="1"/>
    </xf>
    <xf numFmtId="0" fontId="1" fillId="3" borderId="0" xfId="1" applyFill="1"/>
    <xf numFmtId="0" fontId="4" fillId="0" borderId="29" xfId="1" applyNumberFormat="1" applyFont="1" applyFill="1" applyBorder="1" applyAlignment="1" applyProtection="1">
      <alignment wrapText="1"/>
      <protection hidden="1"/>
    </xf>
    <xf numFmtId="166" fontId="4" fillId="0" borderId="13" xfId="1" applyNumberFormat="1" applyFont="1" applyFill="1" applyBorder="1" applyAlignment="1" applyProtection="1">
      <alignment horizontal="center"/>
      <protection hidden="1"/>
    </xf>
    <xf numFmtId="1" fontId="4" fillId="0" borderId="13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horizontal="center"/>
      <protection hidden="1"/>
    </xf>
    <xf numFmtId="168" fontId="4" fillId="0" borderId="23" xfId="1" applyNumberFormat="1" applyFont="1" applyFill="1" applyBorder="1"/>
    <xf numFmtId="168" fontId="4" fillId="0" borderId="25" xfId="1" applyNumberFormat="1" applyFont="1" applyFill="1" applyBorder="1"/>
    <xf numFmtId="168" fontId="4" fillId="0" borderId="13" xfId="1" applyNumberFormat="1" applyFont="1" applyFill="1" applyBorder="1"/>
    <xf numFmtId="168" fontId="4" fillId="0" borderId="30" xfId="1" applyNumberFormat="1" applyFont="1" applyFill="1" applyBorder="1"/>
    <xf numFmtId="168" fontId="4" fillId="0" borderId="22" xfId="1" applyNumberFormat="1" applyFont="1" applyFill="1" applyBorder="1"/>
    <xf numFmtId="168" fontId="4" fillId="0" borderId="19" xfId="1" applyNumberFormat="1" applyFont="1" applyFill="1" applyBorder="1"/>
    <xf numFmtId="0" fontId="7" fillId="0" borderId="0" xfId="0" applyFont="1" applyFill="1" applyAlignment="1">
      <alignment horizontal="justify" vertical="center"/>
    </xf>
    <xf numFmtId="0" fontId="6" fillId="0" borderId="0" xfId="1" applyFont="1" applyFill="1" applyAlignment="1">
      <alignment horizontal="right" wrapText="1"/>
    </xf>
    <xf numFmtId="0" fontId="4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Font="1" applyFill="1" applyAlignment="1">
      <alignment horizontal="right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3" xfId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8"/>
  <sheetViews>
    <sheetView showGridLines="0" tabSelected="1" view="pageBreakPreview" topLeftCell="A613" zoomScaleNormal="100" zoomScaleSheetLayoutView="100" workbookViewId="0">
      <selection activeCell="H16" sqref="H16"/>
    </sheetView>
  </sheetViews>
  <sheetFormatPr defaultColWidth="9.140625" defaultRowHeight="12.75" x14ac:dyDescent="0.2"/>
  <cols>
    <col min="1" max="1" width="46.85546875" style="10" customWidth="1"/>
    <col min="2" max="2" width="6.28515625" style="10" customWidth="1"/>
    <col min="3" max="3" width="10.28515625" style="10" customWidth="1"/>
    <col min="4" max="4" width="4.140625" style="10" customWidth="1"/>
    <col min="5" max="6" width="3.42578125" style="10" customWidth="1"/>
    <col min="7" max="7" width="7.7109375" style="10" customWidth="1"/>
    <col min="8" max="8" width="10.28515625" style="10" customWidth="1"/>
    <col min="9" max="9" width="11.85546875" style="1" customWidth="1"/>
    <col min="10" max="10" width="13" style="1" customWidth="1"/>
    <col min="11" max="11" width="2" style="1" customWidth="1"/>
    <col min="12" max="226" width="9.140625" style="1" customWidth="1"/>
    <col min="227" max="16384" width="9.140625" style="1"/>
  </cols>
  <sheetData>
    <row r="1" spans="1:10" ht="16.899999999999999" customHeight="1" x14ac:dyDescent="0.2">
      <c r="G1" s="11"/>
      <c r="H1" s="13"/>
      <c r="I1" s="95" t="s">
        <v>321</v>
      </c>
      <c r="J1" s="95"/>
    </row>
    <row r="2" spans="1:10" ht="36" customHeight="1" x14ac:dyDescent="0.2">
      <c r="G2" s="11"/>
      <c r="H2" s="92" t="s">
        <v>329</v>
      </c>
      <c r="I2" s="92"/>
      <c r="J2" s="92"/>
    </row>
    <row r="3" spans="1:10" ht="4.9000000000000004" customHeight="1" x14ac:dyDescent="0.2">
      <c r="A3" s="2"/>
      <c r="B3" s="2"/>
      <c r="C3" s="2"/>
      <c r="D3" s="2"/>
      <c r="E3" s="2"/>
      <c r="F3" s="2"/>
      <c r="G3" s="2"/>
      <c r="H3" s="15"/>
      <c r="I3" s="10"/>
      <c r="J3" s="10"/>
    </row>
    <row r="4" spans="1:10" ht="19.5" customHeight="1" x14ac:dyDescent="0.2">
      <c r="A4" s="2"/>
      <c r="B4" s="2"/>
      <c r="C4" s="2"/>
      <c r="D4" s="2"/>
      <c r="E4" s="2"/>
      <c r="F4" s="2"/>
      <c r="G4" s="2"/>
      <c r="H4" s="15"/>
      <c r="I4" s="10"/>
      <c r="J4" s="10"/>
    </row>
    <row r="5" spans="1:10" ht="15.75" x14ac:dyDescent="0.2">
      <c r="A5" s="94" t="s">
        <v>266</v>
      </c>
      <c r="B5" s="94"/>
      <c r="C5" s="94"/>
      <c r="D5" s="94"/>
      <c r="E5" s="94"/>
      <c r="F5" s="94"/>
      <c r="G5" s="94"/>
      <c r="H5" s="94"/>
      <c r="I5" s="94"/>
      <c r="J5" s="94"/>
    </row>
    <row r="6" spans="1:10" ht="2.4500000000000002" customHeight="1" x14ac:dyDescent="0.2">
      <c r="A6" s="8"/>
      <c r="B6" s="8"/>
      <c r="C6" s="8"/>
      <c r="D6" s="8"/>
      <c r="E6" s="8"/>
      <c r="F6" s="8"/>
      <c r="G6" s="8"/>
      <c r="H6" s="8"/>
      <c r="I6" s="10"/>
      <c r="J6" s="10"/>
    </row>
    <row r="7" spans="1:10" ht="9.6" customHeight="1" thickBot="1" x14ac:dyDescent="0.25">
      <c r="A7" s="8"/>
      <c r="B7" s="8"/>
      <c r="C7" s="8"/>
      <c r="D7" s="8"/>
      <c r="E7" s="8"/>
      <c r="F7" s="8"/>
      <c r="G7" s="8"/>
      <c r="H7" s="8"/>
      <c r="I7" s="10"/>
      <c r="J7" s="10"/>
    </row>
    <row r="8" spans="1:10" ht="25.15" customHeight="1" thickBot="1" x14ac:dyDescent="0.25">
      <c r="A8" s="98" t="s">
        <v>255</v>
      </c>
      <c r="B8" s="98" t="s">
        <v>254</v>
      </c>
      <c r="C8" s="100" t="s">
        <v>253</v>
      </c>
      <c r="D8" s="100" t="s">
        <v>252</v>
      </c>
      <c r="E8" s="100"/>
      <c r="F8" s="100"/>
      <c r="G8" s="98"/>
      <c r="H8" s="98" t="s">
        <v>251</v>
      </c>
      <c r="I8" s="93" t="s">
        <v>250</v>
      </c>
      <c r="J8" s="93"/>
    </row>
    <row r="9" spans="1:10" ht="26.45" customHeight="1" thickBot="1" x14ac:dyDescent="0.25">
      <c r="A9" s="99"/>
      <c r="B9" s="99"/>
      <c r="C9" s="101"/>
      <c r="D9" s="100"/>
      <c r="E9" s="100"/>
      <c r="F9" s="100"/>
      <c r="G9" s="98"/>
      <c r="H9" s="98"/>
      <c r="I9" s="68" t="s">
        <v>249</v>
      </c>
      <c r="J9" s="9" t="s">
        <v>265</v>
      </c>
    </row>
    <row r="10" spans="1:10" ht="13.5" thickBot="1" x14ac:dyDescent="0.25">
      <c r="A10" s="7">
        <v>1</v>
      </c>
      <c r="B10" s="7">
        <v>2</v>
      </c>
      <c r="C10" s="6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4">
        <v>9</v>
      </c>
      <c r="J10" s="3">
        <v>10</v>
      </c>
    </row>
    <row r="11" spans="1:10" ht="45" x14ac:dyDescent="0.2">
      <c r="A11" s="19" t="s">
        <v>248</v>
      </c>
      <c r="B11" s="20">
        <v>24</v>
      </c>
      <c r="C11" s="21" t="s">
        <v>7</v>
      </c>
      <c r="D11" s="22" t="s">
        <v>7</v>
      </c>
      <c r="E11" s="23" t="s">
        <v>7</v>
      </c>
      <c r="F11" s="22" t="s">
        <v>7</v>
      </c>
      <c r="G11" s="24" t="s">
        <v>7</v>
      </c>
      <c r="H11" s="25" t="s">
        <v>7</v>
      </c>
      <c r="I11" s="66">
        <f>I12+I27++I70+I95+I101</f>
        <v>138791.6</v>
      </c>
      <c r="J11" s="67">
        <f>J12++J27+J70+J95+J101</f>
        <v>124141.6</v>
      </c>
    </row>
    <row r="12" spans="1:10" x14ac:dyDescent="0.2">
      <c r="A12" s="26" t="s">
        <v>27</v>
      </c>
      <c r="B12" s="27">
        <v>24</v>
      </c>
      <c r="C12" s="28">
        <v>100</v>
      </c>
      <c r="D12" s="29" t="s">
        <v>7</v>
      </c>
      <c r="E12" s="30" t="s">
        <v>7</v>
      </c>
      <c r="F12" s="29" t="s">
        <v>7</v>
      </c>
      <c r="G12" s="31" t="s">
        <v>7</v>
      </c>
      <c r="H12" s="32" t="s">
        <v>7</v>
      </c>
      <c r="I12" s="33">
        <f>I13+I18</f>
        <v>9779.2000000000007</v>
      </c>
      <c r="J12" s="34">
        <f>J13+J18</f>
        <v>9779.2000000000007</v>
      </c>
    </row>
    <row r="13" spans="1:10" ht="33.75" x14ac:dyDescent="0.2">
      <c r="A13" s="26" t="s">
        <v>92</v>
      </c>
      <c r="B13" s="27">
        <v>24</v>
      </c>
      <c r="C13" s="28">
        <v>104</v>
      </c>
      <c r="D13" s="29" t="s">
        <v>7</v>
      </c>
      <c r="E13" s="30" t="s">
        <v>7</v>
      </c>
      <c r="F13" s="29" t="s">
        <v>7</v>
      </c>
      <c r="G13" s="31" t="s">
        <v>7</v>
      </c>
      <c r="H13" s="32" t="s">
        <v>7</v>
      </c>
      <c r="I13" s="33">
        <f t="shared" ref="I13:J16" si="0">I14</f>
        <v>5</v>
      </c>
      <c r="J13" s="34">
        <f t="shared" si="0"/>
        <v>5</v>
      </c>
    </row>
    <row r="14" spans="1:10" ht="56.25" x14ac:dyDescent="0.2">
      <c r="A14" s="26" t="s">
        <v>305</v>
      </c>
      <c r="B14" s="27">
        <v>24</v>
      </c>
      <c r="C14" s="28">
        <v>104</v>
      </c>
      <c r="D14" s="29" t="s">
        <v>175</v>
      </c>
      <c r="E14" s="30" t="s">
        <v>3</v>
      </c>
      <c r="F14" s="29" t="s">
        <v>2</v>
      </c>
      <c r="G14" s="31" t="s">
        <v>9</v>
      </c>
      <c r="H14" s="32" t="s">
        <v>7</v>
      </c>
      <c r="I14" s="33">
        <f t="shared" si="0"/>
        <v>5</v>
      </c>
      <c r="J14" s="34">
        <f t="shared" si="0"/>
        <v>5</v>
      </c>
    </row>
    <row r="15" spans="1:10" ht="45" x14ac:dyDescent="0.2">
      <c r="A15" s="26" t="s">
        <v>247</v>
      </c>
      <c r="B15" s="27">
        <v>24</v>
      </c>
      <c r="C15" s="28">
        <v>104</v>
      </c>
      <c r="D15" s="29" t="s">
        <v>175</v>
      </c>
      <c r="E15" s="30" t="s">
        <v>3</v>
      </c>
      <c r="F15" s="29" t="s">
        <v>2</v>
      </c>
      <c r="G15" s="31">
        <v>78690</v>
      </c>
      <c r="H15" s="32" t="s">
        <v>7</v>
      </c>
      <c r="I15" s="33">
        <f t="shared" si="0"/>
        <v>5</v>
      </c>
      <c r="J15" s="34">
        <f t="shared" si="0"/>
        <v>5</v>
      </c>
    </row>
    <row r="16" spans="1:10" ht="22.5" x14ac:dyDescent="0.2">
      <c r="A16" s="26" t="s">
        <v>14</v>
      </c>
      <c r="B16" s="27">
        <v>24</v>
      </c>
      <c r="C16" s="28">
        <v>104</v>
      </c>
      <c r="D16" s="29" t="s">
        <v>175</v>
      </c>
      <c r="E16" s="30" t="s">
        <v>3</v>
      </c>
      <c r="F16" s="29" t="s">
        <v>2</v>
      </c>
      <c r="G16" s="31" t="s">
        <v>246</v>
      </c>
      <c r="H16" s="32">
        <v>200</v>
      </c>
      <c r="I16" s="33">
        <f t="shared" si="0"/>
        <v>5</v>
      </c>
      <c r="J16" s="34">
        <f t="shared" si="0"/>
        <v>5</v>
      </c>
    </row>
    <row r="17" spans="1:10" ht="22.5" x14ac:dyDescent="0.2">
      <c r="A17" s="26" t="s">
        <v>13</v>
      </c>
      <c r="B17" s="27">
        <v>24</v>
      </c>
      <c r="C17" s="28">
        <v>104</v>
      </c>
      <c r="D17" s="29" t="s">
        <v>175</v>
      </c>
      <c r="E17" s="30" t="s">
        <v>3</v>
      </c>
      <c r="F17" s="29" t="s">
        <v>2</v>
      </c>
      <c r="G17" s="31" t="s">
        <v>246</v>
      </c>
      <c r="H17" s="32">
        <v>240</v>
      </c>
      <c r="I17" s="33">
        <v>5</v>
      </c>
      <c r="J17" s="34">
        <v>5</v>
      </c>
    </row>
    <row r="18" spans="1:10" x14ac:dyDescent="0.2">
      <c r="A18" s="26" t="s">
        <v>86</v>
      </c>
      <c r="B18" s="27">
        <v>24</v>
      </c>
      <c r="C18" s="28">
        <v>113</v>
      </c>
      <c r="D18" s="29" t="s">
        <v>7</v>
      </c>
      <c r="E18" s="30" t="s">
        <v>7</v>
      </c>
      <c r="F18" s="29" t="s">
        <v>7</v>
      </c>
      <c r="G18" s="31" t="s">
        <v>7</v>
      </c>
      <c r="H18" s="32" t="s">
        <v>7</v>
      </c>
      <c r="I18" s="33">
        <f>I19+I23</f>
        <v>9774.2000000000007</v>
      </c>
      <c r="J18" s="34">
        <f>J19+J23</f>
        <v>9774.2000000000007</v>
      </c>
    </row>
    <row r="19" spans="1:10" ht="56.25" x14ac:dyDescent="0.2">
      <c r="A19" s="26" t="s">
        <v>305</v>
      </c>
      <c r="B19" s="27">
        <v>24</v>
      </c>
      <c r="C19" s="28">
        <v>113</v>
      </c>
      <c r="D19" s="29" t="s">
        <v>175</v>
      </c>
      <c r="E19" s="30" t="s">
        <v>3</v>
      </c>
      <c r="F19" s="29" t="s">
        <v>2</v>
      </c>
      <c r="G19" s="31" t="s">
        <v>9</v>
      </c>
      <c r="H19" s="32" t="s">
        <v>7</v>
      </c>
      <c r="I19" s="33">
        <f t="shared" ref="I19:J21" si="1">I20</f>
        <v>9514.2000000000007</v>
      </c>
      <c r="J19" s="34">
        <f t="shared" si="1"/>
        <v>9514.2000000000007</v>
      </c>
    </row>
    <row r="20" spans="1:10" x14ac:dyDescent="0.2">
      <c r="A20" s="26" t="s">
        <v>245</v>
      </c>
      <c r="B20" s="27">
        <v>24</v>
      </c>
      <c r="C20" s="28">
        <v>113</v>
      </c>
      <c r="D20" s="29" t="s">
        <v>175</v>
      </c>
      <c r="E20" s="30" t="s">
        <v>3</v>
      </c>
      <c r="F20" s="29" t="s">
        <v>2</v>
      </c>
      <c r="G20" s="31" t="s">
        <v>244</v>
      </c>
      <c r="H20" s="32" t="s">
        <v>7</v>
      </c>
      <c r="I20" s="33">
        <f t="shared" si="1"/>
        <v>9514.2000000000007</v>
      </c>
      <c r="J20" s="34">
        <f t="shared" si="1"/>
        <v>9514.2000000000007</v>
      </c>
    </row>
    <row r="21" spans="1:10" ht="22.5" x14ac:dyDescent="0.2">
      <c r="A21" s="26" t="s">
        <v>14</v>
      </c>
      <c r="B21" s="27">
        <v>24</v>
      </c>
      <c r="C21" s="28">
        <v>113</v>
      </c>
      <c r="D21" s="29" t="s">
        <v>175</v>
      </c>
      <c r="E21" s="30" t="s">
        <v>3</v>
      </c>
      <c r="F21" s="29" t="s">
        <v>2</v>
      </c>
      <c r="G21" s="31" t="s">
        <v>244</v>
      </c>
      <c r="H21" s="32">
        <v>200</v>
      </c>
      <c r="I21" s="33">
        <f t="shared" si="1"/>
        <v>9514.2000000000007</v>
      </c>
      <c r="J21" s="34">
        <f t="shared" si="1"/>
        <v>9514.2000000000007</v>
      </c>
    </row>
    <row r="22" spans="1:10" ht="22.5" x14ac:dyDescent="0.2">
      <c r="A22" s="26" t="s">
        <v>13</v>
      </c>
      <c r="B22" s="27">
        <v>24</v>
      </c>
      <c r="C22" s="28">
        <v>113</v>
      </c>
      <c r="D22" s="29" t="s">
        <v>175</v>
      </c>
      <c r="E22" s="30" t="s">
        <v>3</v>
      </c>
      <c r="F22" s="29" t="s">
        <v>2</v>
      </c>
      <c r="G22" s="31" t="s">
        <v>244</v>
      </c>
      <c r="H22" s="32">
        <v>240</v>
      </c>
      <c r="I22" s="33">
        <v>9514.2000000000007</v>
      </c>
      <c r="J22" s="34">
        <v>9514.2000000000007</v>
      </c>
    </row>
    <row r="23" spans="1:10" ht="45" x14ac:dyDescent="0.2">
      <c r="A23" s="26" t="s">
        <v>303</v>
      </c>
      <c r="B23" s="27">
        <v>24</v>
      </c>
      <c r="C23" s="28">
        <v>113</v>
      </c>
      <c r="D23" s="29" t="s">
        <v>34</v>
      </c>
      <c r="E23" s="30" t="s">
        <v>3</v>
      </c>
      <c r="F23" s="29" t="s">
        <v>2</v>
      </c>
      <c r="G23" s="31" t="s">
        <v>9</v>
      </c>
      <c r="H23" s="32" t="s">
        <v>7</v>
      </c>
      <c r="I23" s="33">
        <f t="shared" ref="I23:J25" si="2">I24</f>
        <v>260</v>
      </c>
      <c r="J23" s="34">
        <f t="shared" si="2"/>
        <v>260</v>
      </c>
    </row>
    <row r="24" spans="1:10" ht="22.5" x14ac:dyDescent="0.2">
      <c r="A24" s="26" t="s">
        <v>81</v>
      </c>
      <c r="B24" s="27">
        <v>24</v>
      </c>
      <c r="C24" s="28">
        <v>113</v>
      </c>
      <c r="D24" s="29" t="s">
        <v>34</v>
      </c>
      <c r="E24" s="30" t="s">
        <v>3</v>
      </c>
      <c r="F24" s="29" t="s">
        <v>2</v>
      </c>
      <c r="G24" s="31" t="s">
        <v>80</v>
      </c>
      <c r="H24" s="32" t="s">
        <v>7</v>
      </c>
      <c r="I24" s="33">
        <f t="shared" si="2"/>
        <v>260</v>
      </c>
      <c r="J24" s="34">
        <f t="shared" si="2"/>
        <v>260</v>
      </c>
    </row>
    <row r="25" spans="1:10" ht="22.5" x14ac:dyDescent="0.2">
      <c r="A25" s="26" t="s">
        <v>14</v>
      </c>
      <c r="B25" s="27">
        <v>24</v>
      </c>
      <c r="C25" s="28">
        <v>113</v>
      </c>
      <c r="D25" s="29" t="s">
        <v>34</v>
      </c>
      <c r="E25" s="30" t="s">
        <v>3</v>
      </c>
      <c r="F25" s="29" t="s">
        <v>2</v>
      </c>
      <c r="G25" s="31" t="s">
        <v>80</v>
      </c>
      <c r="H25" s="32">
        <v>200</v>
      </c>
      <c r="I25" s="33">
        <f t="shared" si="2"/>
        <v>260</v>
      </c>
      <c r="J25" s="34">
        <f t="shared" si="2"/>
        <v>260</v>
      </c>
    </row>
    <row r="26" spans="1:10" ht="22.5" x14ac:dyDescent="0.2">
      <c r="A26" s="26" t="s">
        <v>13</v>
      </c>
      <c r="B26" s="27">
        <v>24</v>
      </c>
      <c r="C26" s="28">
        <v>113</v>
      </c>
      <c r="D26" s="29" t="s">
        <v>34</v>
      </c>
      <c r="E26" s="30" t="s">
        <v>3</v>
      </c>
      <c r="F26" s="29" t="s">
        <v>2</v>
      </c>
      <c r="G26" s="31" t="s">
        <v>80</v>
      </c>
      <c r="H26" s="32">
        <v>240</v>
      </c>
      <c r="I26" s="33">
        <v>260</v>
      </c>
      <c r="J26" s="34">
        <v>260</v>
      </c>
    </row>
    <row r="27" spans="1:10" x14ac:dyDescent="0.2">
      <c r="A27" s="26" t="s">
        <v>119</v>
      </c>
      <c r="B27" s="27">
        <v>24</v>
      </c>
      <c r="C27" s="28">
        <v>400</v>
      </c>
      <c r="D27" s="29" t="s">
        <v>7</v>
      </c>
      <c r="E27" s="30" t="s">
        <v>7</v>
      </c>
      <c r="F27" s="29" t="s">
        <v>7</v>
      </c>
      <c r="G27" s="31" t="s">
        <v>7</v>
      </c>
      <c r="H27" s="32" t="s">
        <v>7</v>
      </c>
      <c r="I27" s="33">
        <f>I28+I33+I50</f>
        <v>32250.6</v>
      </c>
      <c r="J27" s="34">
        <f>J28+J33+J50</f>
        <v>33713.1</v>
      </c>
    </row>
    <row r="28" spans="1:10" x14ac:dyDescent="0.2">
      <c r="A28" s="26" t="s">
        <v>243</v>
      </c>
      <c r="B28" s="27">
        <v>24</v>
      </c>
      <c r="C28" s="28">
        <v>406</v>
      </c>
      <c r="D28" s="29" t="s">
        <v>7</v>
      </c>
      <c r="E28" s="30" t="s">
        <v>7</v>
      </c>
      <c r="F28" s="29" t="s">
        <v>7</v>
      </c>
      <c r="G28" s="31" t="s">
        <v>7</v>
      </c>
      <c r="H28" s="32" t="s">
        <v>7</v>
      </c>
      <c r="I28" s="33">
        <f t="shared" ref="I28:J31" si="3">I29</f>
        <v>1682.1</v>
      </c>
      <c r="J28" s="34">
        <f t="shared" si="3"/>
        <v>3064</v>
      </c>
    </row>
    <row r="29" spans="1:10" ht="33.75" x14ac:dyDescent="0.2">
      <c r="A29" s="26" t="s">
        <v>294</v>
      </c>
      <c r="B29" s="27">
        <v>24</v>
      </c>
      <c r="C29" s="28">
        <v>406</v>
      </c>
      <c r="D29" s="29" t="s">
        <v>237</v>
      </c>
      <c r="E29" s="30" t="s">
        <v>3</v>
      </c>
      <c r="F29" s="29" t="s">
        <v>2</v>
      </c>
      <c r="G29" s="31" t="s">
        <v>9</v>
      </c>
      <c r="H29" s="32" t="s">
        <v>7</v>
      </c>
      <c r="I29" s="33">
        <f t="shared" si="3"/>
        <v>1682.1</v>
      </c>
      <c r="J29" s="34">
        <f t="shared" si="3"/>
        <v>3064</v>
      </c>
    </row>
    <row r="30" spans="1:10" ht="56.25" x14ac:dyDescent="0.2">
      <c r="A30" s="26" t="s">
        <v>298</v>
      </c>
      <c r="B30" s="27">
        <v>24</v>
      </c>
      <c r="C30" s="28">
        <v>406</v>
      </c>
      <c r="D30" s="29" t="s">
        <v>237</v>
      </c>
      <c r="E30" s="30" t="s">
        <v>3</v>
      </c>
      <c r="F30" s="29" t="s">
        <v>2</v>
      </c>
      <c r="G30" s="31" t="s">
        <v>236</v>
      </c>
      <c r="H30" s="32" t="s">
        <v>7</v>
      </c>
      <c r="I30" s="33">
        <f t="shared" si="3"/>
        <v>1682.1</v>
      </c>
      <c r="J30" s="34">
        <f t="shared" si="3"/>
        <v>3064</v>
      </c>
    </row>
    <row r="31" spans="1:10" x14ac:dyDescent="0.2">
      <c r="A31" s="26" t="s">
        <v>65</v>
      </c>
      <c r="B31" s="27">
        <v>24</v>
      </c>
      <c r="C31" s="28">
        <v>406</v>
      </c>
      <c r="D31" s="29" t="s">
        <v>237</v>
      </c>
      <c r="E31" s="30" t="s">
        <v>3</v>
      </c>
      <c r="F31" s="29" t="s">
        <v>2</v>
      </c>
      <c r="G31" s="31" t="s">
        <v>236</v>
      </c>
      <c r="H31" s="32">
        <v>500</v>
      </c>
      <c r="I31" s="33">
        <f t="shared" si="3"/>
        <v>1682.1</v>
      </c>
      <c r="J31" s="34">
        <f t="shared" si="3"/>
        <v>3064</v>
      </c>
    </row>
    <row r="32" spans="1:10" x14ac:dyDescent="0.2">
      <c r="A32" s="26" t="s">
        <v>64</v>
      </c>
      <c r="B32" s="27">
        <v>24</v>
      </c>
      <c r="C32" s="28">
        <v>406</v>
      </c>
      <c r="D32" s="29" t="s">
        <v>237</v>
      </c>
      <c r="E32" s="30" t="s">
        <v>3</v>
      </c>
      <c r="F32" s="29" t="s">
        <v>2</v>
      </c>
      <c r="G32" s="31" t="s">
        <v>236</v>
      </c>
      <c r="H32" s="32">
        <v>540</v>
      </c>
      <c r="I32" s="33">
        <v>1682.1</v>
      </c>
      <c r="J32" s="34">
        <v>3064</v>
      </c>
    </row>
    <row r="33" spans="1:10" x14ac:dyDescent="0.2">
      <c r="A33" s="26" t="s">
        <v>242</v>
      </c>
      <c r="B33" s="27">
        <v>24</v>
      </c>
      <c r="C33" s="28">
        <v>409</v>
      </c>
      <c r="D33" s="29" t="s">
        <v>7</v>
      </c>
      <c r="E33" s="30" t="s">
        <v>7</v>
      </c>
      <c r="F33" s="29" t="s">
        <v>7</v>
      </c>
      <c r="G33" s="31" t="s">
        <v>7</v>
      </c>
      <c r="H33" s="32" t="s">
        <v>7</v>
      </c>
      <c r="I33" s="33">
        <f>I34</f>
        <v>20071.599999999999</v>
      </c>
      <c r="J33" s="34">
        <f>J34</f>
        <v>21534.1</v>
      </c>
    </row>
    <row r="34" spans="1:10" ht="56.25" x14ac:dyDescent="0.2">
      <c r="A34" s="26" t="s">
        <v>305</v>
      </c>
      <c r="B34" s="27">
        <v>24</v>
      </c>
      <c r="C34" s="28">
        <v>409</v>
      </c>
      <c r="D34" s="29" t="s">
        <v>175</v>
      </c>
      <c r="E34" s="30" t="s">
        <v>3</v>
      </c>
      <c r="F34" s="29" t="s">
        <v>2</v>
      </c>
      <c r="G34" s="31" t="s">
        <v>9</v>
      </c>
      <c r="H34" s="32" t="s">
        <v>7</v>
      </c>
      <c r="I34" s="33">
        <f>I35+I38+I41+I44+I47</f>
        <v>20071.599999999999</v>
      </c>
      <c r="J34" s="34">
        <f>J35+J38+J41+J44+J47</f>
        <v>21534.1</v>
      </c>
    </row>
    <row r="35" spans="1:10" ht="90" x14ac:dyDescent="0.2">
      <c r="A35" s="35" t="s">
        <v>287</v>
      </c>
      <c r="B35" s="36">
        <v>24</v>
      </c>
      <c r="C35" s="28">
        <v>409</v>
      </c>
      <c r="D35" s="37" t="s">
        <v>175</v>
      </c>
      <c r="E35" s="38" t="s">
        <v>3</v>
      </c>
      <c r="F35" s="37" t="s">
        <v>2</v>
      </c>
      <c r="G35" s="39" t="s">
        <v>288</v>
      </c>
      <c r="H35" s="32" t="s">
        <v>7</v>
      </c>
      <c r="I35" s="78">
        <f>I36</f>
        <v>2558.6</v>
      </c>
      <c r="J35" s="34">
        <f>J36</f>
        <v>2564.1</v>
      </c>
    </row>
    <row r="36" spans="1:10" ht="22.5" x14ac:dyDescent="0.2">
      <c r="A36" s="35" t="s">
        <v>14</v>
      </c>
      <c r="B36" s="36">
        <v>24</v>
      </c>
      <c r="C36" s="28">
        <v>409</v>
      </c>
      <c r="D36" s="37" t="s">
        <v>175</v>
      </c>
      <c r="E36" s="38" t="s">
        <v>3</v>
      </c>
      <c r="F36" s="37" t="s">
        <v>2</v>
      </c>
      <c r="G36" s="39" t="s">
        <v>288</v>
      </c>
      <c r="H36" s="32">
        <v>200</v>
      </c>
      <c r="I36" s="78">
        <f>I37</f>
        <v>2558.6</v>
      </c>
      <c r="J36" s="34">
        <f>J37</f>
        <v>2564.1</v>
      </c>
    </row>
    <row r="37" spans="1:10" ht="22.5" x14ac:dyDescent="0.2">
      <c r="A37" s="35" t="s">
        <v>13</v>
      </c>
      <c r="B37" s="36">
        <v>24</v>
      </c>
      <c r="C37" s="28">
        <v>409</v>
      </c>
      <c r="D37" s="37" t="s">
        <v>175</v>
      </c>
      <c r="E37" s="38" t="s">
        <v>3</v>
      </c>
      <c r="F37" s="37" t="s">
        <v>2</v>
      </c>
      <c r="G37" s="39" t="s">
        <v>288</v>
      </c>
      <c r="H37" s="32">
        <v>240</v>
      </c>
      <c r="I37" s="78">
        <v>2558.6</v>
      </c>
      <c r="J37" s="34">
        <v>2564.1</v>
      </c>
    </row>
    <row r="38" spans="1:10" x14ac:dyDescent="0.2">
      <c r="A38" s="35" t="s">
        <v>263</v>
      </c>
      <c r="B38" s="36">
        <v>24</v>
      </c>
      <c r="C38" s="28">
        <v>409</v>
      </c>
      <c r="D38" s="37" t="s">
        <v>175</v>
      </c>
      <c r="E38" s="38" t="s">
        <v>3</v>
      </c>
      <c r="F38" s="37" t="s">
        <v>2</v>
      </c>
      <c r="G38" s="39" t="s">
        <v>264</v>
      </c>
      <c r="H38" s="32" t="s">
        <v>7</v>
      </c>
      <c r="I38" s="33">
        <f>I39</f>
        <v>1141.3</v>
      </c>
      <c r="J38" s="34">
        <f>J39</f>
        <v>1633</v>
      </c>
    </row>
    <row r="39" spans="1:10" x14ac:dyDescent="0.2">
      <c r="A39" s="35" t="s">
        <v>71</v>
      </c>
      <c r="B39" s="36">
        <v>24</v>
      </c>
      <c r="C39" s="28">
        <v>409</v>
      </c>
      <c r="D39" s="37" t="s">
        <v>175</v>
      </c>
      <c r="E39" s="38" t="s">
        <v>3</v>
      </c>
      <c r="F39" s="37" t="s">
        <v>2</v>
      </c>
      <c r="G39" s="39" t="s">
        <v>264</v>
      </c>
      <c r="H39" s="32">
        <v>800</v>
      </c>
      <c r="I39" s="33">
        <f>I40</f>
        <v>1141.3</v>
      </c>
      <c r="J39" s="34">
        <f>J40</f>
        <v>1633</v>
      </c>
    </row>
    <row r="40" spans="1:10" x14ac:dyDescent="0.2">
      <c r="A40" s="35" t="s">
        <v>144</v>
      </c>
      <c r="B40" s="36">
        <v>24</v>
      </c>
      <c r="C40" s="28">
        <v>409</v>
      </c>
      <c r="D40" s="37" t="s">
        <v>175</v>
      </c>
      <c r="E40" s="38" t="s">
        <v>3</v>
      </c>
      <c r="F40" s="37" t="s">
        <v>2</v>
      </c>
      <c r="G40" s="39" t="s">
        <v>264</v>
      </c>
      <c r="H40" s="32">
        <v>870</v>
      </c>
      <c r="I40" s="33">
        <v>1141.3</v>
      </c>
      <c r="J40" s="34">
        <v>1633</v>
      </c>
    </row>
    <row r="41" spans="1:10" ht="33.75" x14ac:dyDescent="0.2">
      <c r="A41" s="26" t="s">
        <v>241</v>
      </c>
      <c r="B41" s="27">
        <v>24</v>
      </c>
      <c r="C41" s="28">
        <v>409</v>
      </c>
      <c r="D41" s="29" t="s">
        <v>175</v>
      </c>
      <c r="E41" s="30" t="s">
        <v>3</v>
      </c>
      <c r="F41" s="29" t="s">
        <v>2</v>
      </c>
      <c r="G41" s="31" t="s">
        <v>240</v>
      </c>
      <c r="H41" s="32" t="s">
        <v>7</v>
      </c>
      <c r="I41" s="33">
        <f>I42</f>
        <v>4401.3999999999996</v>
      </c>
      <c r="J41" s="33">
        <f>J42</f>
        <v>4402.5</v>
      </c>
    </row>
    <row r="42" spans="1:10" ht="22.5" x14ac:dyDescent="0.2">
      <c r="A42" s="26" t="s">
        <v>14</v>
      </c>
      <c r="B42" s="27">
        <v>24</v>
      </c>
      <c r="C42" s="28">
        <v>409</v>
      </c>
      <c r="D42" s="29" t="s">
        <v>175</v>
      </c>
      <c r="E42" s="30" t="s">
        <v>3</v>
      </c>
      <c r="F42" s="29" t="s">
        <v>2</v>
      </c>
      <c r="G42" s="31" t="s">
        <v>240</v>
      </c>
      <c r="H42" s="32">
        <v>200</v>
      </c>
      <c r="I42" s="33">
        <f>I43</f>
        <v>4401.3999999999996</v>
      </c>
      <c r="J42" s="33">
        <f>J43</f>
        <v>4402.5</v>
      </c>
    </row>
    <row r="43" spans="1:10" ht="22.5" x14ac:dyDescent="0.2">
      <c r="A43" s="26" t="s">
        <v>13</v>
      </c>
      <c r="B43" s="27">
        <v>24</v>
      </c>
      <c r="C43" s="28">
        <v>409</v>
      </c>
      <c r="D43" s="29" t="s">
        <v>175</v>
      </c>
      <c r="E43" s="30" t="s">
        <v>3</v>
      </c>
      <c r="F43" s="29" t="s">
        <v>2</v>
      </c>
      <c r="G43" s="31" t="s">
        <v>240</v>
      </c>
      <c r="H43" s="32">
        <v>240</v>
      </c>
      <c r="I43" s="33">
        <v>4401.3999999999996</v>
      </c>
      <c r="J43" s="33">
        <v>4402.5</v>
      </c>
    </row>
    <row r="44" spans="1:10" ht="78.75" x14ac:dyDescent="0.2">
      <c r="A44" s="26" t="s">
        <v>299</v>
      </c>
      <c r="B44" s="27">
        <v>24</v>
      </c>
      <c r="C44" s="28">
        <v>409</v>
      </c>
      <c r="D44" s="29" t="s">
        <v>175</v>
      </c>
      <c r="E44" s="30" t="s">
        <v>3</v>
      </c>
      <c r="F44" s="29" t="s">
        <v>2</v>
      </c>
      <c r="G44" s="31" t="s">
        <v>239</v>
      </c>
      <c r="H44" s="32" t="s">
        <v>7</v>
      </c>
      <c r="I44" s="33">
        <f>I45</f>
        <v>11590.3</v>
      </c>
      <c r="J44" s="34">
        <f>J45</f>
        <v>12554.5</v>
      </c>
    </row>
    <row r="45" spans="1:10" x14ac:dyDescent="0.2">
      <c r="A45" s="26" t="s">
        <v>65</v>
      </c>
      <c r="B45" s="27">
        <v>24</v>
      </c>
      <c r="C45" s="28">
        <v>409</v>
      </c>
      <c r="D45" s="29" t="s">
        <v>175</v>
      </c>
      <c r="E45" s="30" t="s">
        <v>3</v>
      </c>
      <c r="F45" s="29" t="s">
        <v>2</v>
      </c>
      <c r="G45" s="31" t="s">
        <v>239</v>
      </c>
      <c r="H45" s="32">
        <v>500</v>
      </c>
      <c r="I45" s="33">
        <f>I46</f>
        <v>11590.3</v>
      </c>
      <c r="J45" s="34">
        <f>J46</f>
        <v>12554.5</v>
      </c>
    </row>
    <row r="46" spans="1:10" x14ac:dyDescent="0.2">
      <c r="A46" s="26" t="s">
        <v>64</v>
      </c>
      <c r="B46" s="27">
        <v>24</v>
      </c>
      <c r="C46" s="28">
        <v>409</v>
      </c>
      <c r="D46" s="29" t="s">
        <v>175</v>
      </c>
      <c r="E46" s="30" t="s">
        <v>3</v>
      </c>
      <c r="F46" s="29" t="s">
        <v>2</v>
      </c>
      <c r="G46" s="31" t="s">
        <v>239</v>
      </c>
      <c r="H46" s="32">
        <v>540</v>
      </c>
      <c r="I46" s="33">
        <v>11590.3</v>
      </c>
      <c r="J46" s="34">
        <v>12554.5</v>
      </c>
    </row>
    <row r="47" spans="1:10" ht="78.75" x14ac:dyDescent="0.2">
      <c r="A47" s="26" t="s">
        <v>300</v>
      </c>
      <c r="B47" s="27">
        <v>24</v>
      </c>
      <c r="C47" s="28">
        <v>409</v>
      </c>
      <c r="D47" s="29" t="s">
        <v>175</v>
      </c>
      <c r="E47" s="30" t="s">
        <v>3</v>
      </c>
      <c r="F47" s="29" t="s">
        <v>2</v>
      </c>
      <c r="G47" s="31" t="s">
        <v>238</v>
      </c>
      <c r="H47" s="32" t="s">
        <v>7</v>
      </c>
      <c r="I47" s="33">
        <f>I48</f>
        <v>380</v>
      </c>
      <c r="J47" s="34">
        <f>J48</f>
        <v>380</v>
      </c>
    </row>
    <row r="48" spans="1:10" x14ac:dyDescent="0.2">
      <c r="A48" s="26" t="s">
        <v>65</v>
      </c>
      <c r="B48" s="27">
        <v>24</v>
      </c>
      <c r="C48" s="28">
        <v>409</v>
      </c>
      <c r="D48" s="29" t="s">
        <v>175</v>
      </c>
      <c r="E48" s="30" t="s">
        <v>3</v>
      </c>
      <c r="F48" s="29" t="s">
        <v>2</v>
      </c>
      <c r="G48" s="31" t="s">
        <v>238</v>
      </c>
      <c r="H48" s="32">
        <v>500</v>
      </c>
      <c r="I48" s="33">
        <f>I49</f>
        <v>380</v>
      </c>
      <c r="J48" s="34">
        <f>J49</f>
        <v>380</v>
      </c>
    </row>
    <row r="49" spans="1:10" x14ac:dyDescent="0.2">
      <c r="A49" s="26" t="s">
        <v>64</v>
      </c>
      <c r="B49" s="27">
        <v>24</v>
      </c>
      <c r="C49" s="28">
        <v>409</v>
      </c>
      <c r="D49" s="29" t="s">
        <v>175</v>
      </c>
      <c r="E49" s="30" t="s">
        <v>3</v>
      </c>
      <c r="F49" s="29" t="s">
        <v>2</v>
      </c>
      <c r="G49" s="31" t="s">
        <v>238</v>
      </c>
      <c r="H49" s="32">
        <v>540</v>
      </c>
      <c r="I49" s="33">
        <v>380</v>
      </c>
      <c r="J49" s="34">
        <v>380</v>
      </c>
    </row>
    <row r="50" spans="1:10" x14ac:dyDescent="0.2">
      <c r="A50" s="26" t="s">
        <v>113</v>
      </c>
      <c r="B50" s="27">
        <v>24</v>
      </c>
      <c r="C50" s="28">
        <v>412</v>
      </c>
      <c r="D50" s="29" t="s">
        <v>7</v>
      </c>
      <c r="E50" s="30" t="s">
        <v>7</v>
      </c>
      <c r="F50" s="29" t="s">
        <v>7</v>
      </c>
      <c r="G50" s="31" t="s">
        <v>7</v>
      </c>
      <c r="H50" s="32" t="s">
        <v>7</v>
      </c>
      <c r="I50" s="33">
        <f>I51+I59</f>
        <v>10496.9</v>
      </c>
      <c r="J50" s="34">
        <f>J51+J59</f>
        <v>9115</v>
      </c>
    </row>
    <row r="51" spans="1:10" ht="56.25" x14ac:dyDescent="0.2">
      <c r="A51" s="26" t="s">
        <v>305</v>
      </c>
      <c r="B51" s="27">
        <v>24</v>
      </c>
      <c r="C51" s="28">
        <v>412</v>
      </c>
      <c r="D51" s="29" t="s">
        <v>175</v>
      </c>
      <c r="E51" s="30" t="s">
        <v>3</v>
      </c>
      <c r="F51" s="29" t="s">
        <v>2</v>
      </c>
      <c r="G51" s="31" t="s">
        <v>9</v>
      </c>
      <c r="H51" s="32" t="s">
        <v>7</v>
      </c>
      <c r="I51" s="33">
        <f>I52</f>
        <v>7179</v>
      </c>
      <c r="J51" s="34">
        <f>J52</f>
        <v>7179</v>
      </c>
    </row>
    <row r="52" spans="1:10" ht="22.5" x14ac:dyDescent="0.2">
      <c r="A52" s="26" t="s">
        <v>73</v>
      </c>
      <c r="B52" s="27">
        <v>24</v>
      </c>
      <c r="C52" s="28">
        <v>412</v>
      </c>
      <c r="D52" s="29" t="s">
        <v>175</v>
      </c>
      <c r="E52" s="30" t="s">
        <v>3</v>
      </c>
      <c r="F52" s="29" t="s">
        <v>2</v>
      </c>
      <c r="G52" s="31" t="s">
        <v>69</v>
      </c>
      <c r="H52" s="32" t="s">
        <v>7</v>
      </c>
      <c r="I52" s="33">
        <f>I53+I55+I57</f>
        <v>7179</v>
      </c>
      <c r="J52" s="34">
        <f>J53+J55+J57</f>
        <v>7179</v>
      </c>
    </row>
    <row r="53" spans="1:10" ht="45" x14ac:dyDescent="0.2">
      <c r="A53" s="26" t="s">
        <v>6</v>
      </c>
      <c r="B53" s="27">
        <v>24</v>
      </c>
      <c r="C53" s="28">
        <v>412</v>
      </c>
      <c r="D53" s="29" t="s">
        <v>175</v>
      </c>
      <c r="E53" s="30" t="s">
        <v>3</v>
      </c>
      <c r="F53" s="29" t="s">
        <v>2</v>
      </c>
      <c r="G53" s="31" t="s">
        <v>69</v>
      </c>
      <c r="H53" s="32">
        <v>100</v>
      </c>
      <c r="I53" s="33">
        <f>I54</f>
        <v>6881.4</v>
      </c>
      <c r="J53" s="34">
        <f>J54</f>
        <v>6881.4</v>
      </c>
    </row>
    <row r="54" spans="1:10" x14ac:dyDescent="0.2">
      <c r="A54" s="26" t="s">
        <v>72</v>
      </c>
      <c r="B54" s="27">
        <v>24</v>
      </c>
      <c r="C54" s="28">
        <v>412</v>
      </c>
      <c r="D54" s="29" t="s">
        <v>175</v>
      </c>
      <c r="E54" s="30" t="s">
        <v>3</v>
      </c>
      <c r="F54" s="29" t="s">
        <v>2</v>
      </c>
      <c r="G54" s="31" t="s">
        <v>69</v>
      </c>
      <c r="H54" s="32">
        <v>110</v>
      </c>
      <c r="I54" s="33">
        <v>6881.4</v>
      </c>
      <c r="J54" s="34">
        <v>6881.4</v>
      </c>
    </row>
    <row r="55" spans="1:10" ht="22.5" x14ac:dyDescent="0.2">
      <c r="A55" s="26" t="s">
        <v>14</v>
      </c>
      <c r="B55" s="27">
        <v>24</v>
      </c>
      <c r="C55" s="28">
        <v>412</v>
      </c>
      <c r="D55" s="29" t="s">
        <v>175</v>
      </c>
      <c r="E55" s="30" t="s">
        <v>3</v>
      </c>
      <c r="F55" s="29" t="s">
        <v>2</v>
      </c>
      <c r="G55" s="31" t="s">
        <v>69</v>
      </c>
      <c r="H55" s="32">
        <v>200</v>
      </c>
      <c r="I55" s="33">
        <f>I56</f>
        <v>262.60000000000002</v>
      </c>
      <c r="J55" s="34">
        <f>J56</f>
        <v>262.60000000000002</v>
      </c>
    </row>
    <row r="56" spans="1:10" ht="22.5" x14ac:dyDescent="0.2">
      <c r="A56" s="26" t="s">
        <v>13</v>
      </c>
      <c r="B56" s="27">
        <v>24</v>
      </c>
      <c r="C56" s="28">
        <v>412</v>
      </c>
      <c r="D56" s="29" t="s">
        <v>175</v>
      </c>
      <c r="E56" s="30" t="s">
        <v>3</v>
      </c>
      <c r="F56" s="29" t="s">
        <v>2</v>
      </c>
      <c r="G56" s="31" t="s">
        <v>69</v>
      </c>
      <c r="H56" s="32">
        <v>240</v>
      </c>
      <c r="I56" s="33">
        <v>262.60000000000002</v>
      </c>
      <c r="J56" s="34">
        <v>262.60000000000002</v>
      </c>
    </row>
    <row r="57" spans="1:10" x14ac:dyDescent="0.2">
      <c r="A57" s="26" t="s">
        <v>71</v>
      </c>
      <c r="B57" s="27">
        <v>24</v>
      </c>
      <c r="C57" s="28">
        <v>412</v>
      </c>
      <c r="D57" s="29" t="s">
        <v>175</v>
      </c>
      <c r="E57" s="30" t="s">
        <v>3</v>
      </c>
      <c r="F57" s="29" t="s">
        <v>2</v>
      </c>
      <c r="G57" s="31" t="s">
        <v>69</v>
      </c>
      <c r="H57" s="32">
        <v>800</v>
      </c>
      <c r="I57" s="33">
        <f>I58</f>
        <v>35</v>
      </c>
      <c r="J57" s="34">
        <f>J58</f>
        <v>35</v>
      </c>
    </row>
    <row r="58" spans="1:10" x14ac:dyDescent="0.2">
      <c r="A58" s="26" t="s">
        <v>70</v>
      </c>
      <c r="B58" s="27">
        <v>24</v>
      </c>
      <c r="C58" s="28">
        <v>412</v>
      </c>
      <c r="D58" s="29" t="s">
        <v>175</v>
      </c>
      <c r="E58" s="30" t="s">
        <v>3</v>
      </c>
      <c r="F58" s="29" t="s">
        <v>2</v>
      </c>
      <c r="G58" s="31" t="s">
        <v>69</v>
      </c>
      <c r="H58" s="32">
        <v>850</v>
      </c>
      <c r="I58" s="33">
        <v>35</v>
      </c>
      <c r="J58" s="34">
        <v>35</v>
      </c>
    </row>
    <row r="59" spans="1:10" ht="33.75" x14ac:dyDescent="0.2">
      <c r="A59" s="26" t="s">
        <v>294</v>
      </c>
      <c r="B59" s="27">
        <v>24</v>
      </c>
      <c r="C59" s="28">
        <v>412</v>
      </c>
      <c r="D59" s="29" t="s">
        <v>237</v>
      </c>
      <c r="E59" s="30" t="s">
        <v>3</v>
      </c>
      <c r="F59" s="29" t="s">
        <v>2</v>
      </c>
      <c r="G59" s="31" t="s">
        <v>9</v>
      </c>
      <c r="H59" s="32" t="s">
        <v>7</v>
      </c>
      <c r="I59" s="33">
        <f>I60+I67</f>
        <v>3317.9</v>
      </c>
      <c r="J59" s="34">
        <f>J60+J67</f>
        <v>1936</v>
      </c>
    </row>
    <row r="60" spans="1:10" ht="22.5" x14ac:dyDescent="0.2">
      <c r="A60" s="26" t="s">
        <v>73</v>
      </c>
      <c r="B60" s="27">
        <v>24</v>
      </c>
      <c r="C60" s="28">
        <v>412</v>
      </c>
      <c r="D60" s="29" t="s">
        <v>237</v>
      </c>
      <c r="E60" s="30" t="s">
        <v>3</v>
      </c>
      <c r="F60" s="29" t="s">
        <v>2</v>
      </c>
      <c r="G60" s="31" t="s">
        <v>69</v>
      </c>
      <c r="H60" s="32" t="s">
        <v>7</v>
      </c>
      <c r="I60" s="33">
        <f>I61+I63+I65</f>
        <v>1936</v>
      </c>
      <c r="J60" s="34">
        <f>J61+J63+J65</f>
        <v>1936</v>
      </c>
    </row>
    <row r="61" spans="1:10" ht="45" x14ac:dyDescent="0.2">
      <c r="A61" s="26" t="s">
        <v>6</v>
      </c>
      <c r="B61" s="27">
        <v>24</v>
      </c>
      <c r="C61" s="28">
        <v>412</v>
      </c>
      <c r="D61" s="29" t="s">
        <v>237</v>
      </c>
      <c r="E61" s="30" t="s">
        <v>3</v>
      </c>
      <c r="F61" s="29" t="s">
        <v>2</v>
      </c>
      <c r="G61" s="31" t="s">
        <v>69</v>
      </c>
      <c r="H61" s="32">
        <v>100</v>
      </c>
      <c r="I61" s="33">
        <f>I62</f>
        <v>1622</v>
      </c>
      <c r="J61" s="34">
        <f>J62</f>
        <v>1622</v>
      </c>
    </row>
    <row r="62" spans="1:10" x14ac:dyDescent="0.2">
      <c r="A62" s="26" t="s">
        <v>72</v>
      </c>
      <c r="B62" s="27">
        <v>24</v>
      </c>
      <c r="C62" s="28">
        <v>412</v>
      </c>
      <c r="D62" s="29" t="s">
        <v>237</v>
      </c>
      <c r="E62" s="30" t="s">
        <v>3</v>
      </c>
      <c r="F62" s="29" t="s">
        <v>2</v>
      </c>
      <c r="G62" s="31" t="s">
        <v>69</v>
      </c>
      <c r="H62" s="32">
        <v>110</v>
      </c>
      <c r="I62" s="33">
        <v>1622</v>
      </c>
      <c r="J62" s="34">
        <v>1622</v>
      </c>
    </row>
    <row r="63" spans="1:10" ht="22.5" x14ac:dyDescent="0.2">
      <c r="A63" s="26" t="s">
        <v>14</v>
      </c>
      <c r="B63" s="27">
        <v>24</v>
      </c>
      <c r="C63" s="28">
        <v>412</v>
      </c>
      <c r="D63" s="29" t="s">
        <v>237</v>
      </c>
      <c r="E63" s="30" t="s">
        <v>3</v>
      </c>
      <c r="F63" s="29" t="s">
        <v>2</v>
      </c>
      <c r="G63" s="31" t="s">
        <v>69</v>
      </c>
      <c r="H63" s="32">
        <v>200</v>
      </c>
      <c r="I63" s="33">
        <f>I64</f>
        <v>279</v>
      </c>
      <c r="J63" s="34">
        <f>J64</f>
        <v>279</v>
      </c>
    </row>
    <row r="64" spans="1:10" ht="22.5" x14ac:dyDescent="0.2">
      <c r="A64" s="26" t="s">
        <v>13</v>
      </c>
      <c r="B64" s="27">
        <v>24</v>
      </c>
      <c r="C64" s="28">
        <v>412</v>
      </c>
      <c r="D64" s="29" t="s">
        <v>237</v>
      </c>
      <c r="E64" s="30" t="s">
        <v>3</v>
      </c>
      <c r="F64" s="29" t="s">
        <v>2</v>
      </c>
      <c r="G64" s="31" t="s">
        <v>69</v>
      </c>
      <c r="H64" s="32">
        <v>240</v>
      </c>
      <c r="I64" s="33">
        <v>279</v>
      </c>
      <c r="J64" s="34">
        <v>279</v>
      </c>
    </row>
    <row r="65" spans="1:10" x14ac:dyDescent="0.2">
      <c r="A65" s="26" t="s">
        <v>71</v>
      </c>
      <c r="B65" s="27">
        <v>24</v>
      </c>
      <c r="C65" s="28">
        <v>412</v>
      </c>
      <c r="D65" s="29" t="s">
        <v>237</v>
      </c>
      <c r="E65" s="30" t="s">
        <v>3</v>
      </c>
      <c r="F65" s="29" t="s">
        <v>2</v>
      </c>
      <c r="G65" s="31" t="s">
        <v>69</v>
      </c>
      <c r="H65" s="32">
        <v>800</v>
      </c>
      <c r="I65" s="33">
        <f>I66</f>
        <v>35</v>
      </c>
      <c r="J65" s="34">
        <f>J66</f>
        <v>35</v>
      </c>
    </row>
    <row r="66" spans="1:10" x14ac:dyDescent="0.2">
      <c r="A66" s="26" t="s">
        <v>70</v>
      </c>
      <c r="B66" s="27">
        <v>24</v>
      </c>
      <c r="C66" s="28">
        <v>412</v>
      </c>
      <c r="D66" s="29" t="s">
        <v>237</v>
      </c>
      <c r="E66" s="30" t="s">
        <v>3</v>
      </c>
      <c r="F66" s="29" t="s">
        <v>2</v>
      </c>
      <c r="G66" s="31" t="s">
        <v>69</v>
      </c>
      <c r="H66" s="32">
        <v>850</v>
      </c>
      <c r="I66" s="33">
        <v>35</v>
      </c>
      <c r="J66" s="34">
        <v>35</v>
      </c>
    </row>
    <row r="67" spans="1:10" ht="56.25" x14ac:dyDescent="0.2">
      <c r="A67" s="26" t="s">
        <v>298</v>
      </c>
      <c r="B67" s="27">
        <v>24</v>
      </c>
      <c r="C67" s="28">
        <v>412</v>
      </c>
      <c r="D67" s="29" t="s">
        <v>237</v>
      </c>
      <c r="E67" s="30" t="s">
        <v>3</v>
      </c>
      <c r="F67" s="29" t="s">
        <v>2</v>
      </c>
      <c r="G67" s="31" t="s">
        <v>236</v>
      </c>
      <c r="H67" s="32" t="s">
        <v>7</v>
      </c>
      <c r="I67" s="33">
        <f>I68</f>
        <v>1381.9</v>
      </c>
      <c r="J67" s="34">
        <f>J68</f>
        <v>0</v>
      </c>
    </row>
    <row r="68" spans="1:10" x14ac:dyDescent="0.2">
      <c r="A68" s="26" t="s">
        <v>65</v>
      </c>
      <c r="B68" s="27">
        <v>24</v>
      </c>
      <c r="C68" s="28">
        <v>412</v>
      </c>
      <c r="D68" s="29" t="s">
        <v>237</v>
      </c>
      <c r="E68" s="30" t="s">
        <v>3</v>
      </c>
      <c r="F68" s="29" t="s">
        <v>2</v>
      </c>
      <c r="G68" s="31" t="s">
        <v>236</v>
      </c>
      <c r="H68" s="32">
        <v>500</v>
      </c>
      <c r="I68" s="33">
        <f>I69</f>
        <v>1381.9</v>
      </c>
      <c r="J68" s="34">
        <f>J69</f>
        <v>0</v>
      </c>
    </row>
    <row r="69" spans="1:10" x14ac:dyDescent="0.2">
      <c r="A69" s="26" t="s">
        <v>64</v>
      </c>
      <c r="B69" s="27">
        <v>24</v>
      </c>
      <c r="C69" s="28">
        <v>412</v>
      </c>
      <c r="D69" s="29" t="s">
        <v>237</v>
      </c>
      <c r="E69" s="30" t="s">
        <v>3</v>
      </c>
      <c r="F69" s="29" t="s">
        <v>2</v>
      </c>
      <c r="G69" s="31" t="s">
        <v>236</v>
      </c>
      <c r="H69" s="32">
        <v>540</v>
      </c>
      <c r="I69" s="33">
        <v>1381.9</v>
      </c>
      <c r="J69" s="34">
        <v>0</v>
      </c>
    </row>
    <row r="70" spans="1:10" x14ac:dyDescent="0.2">
      <c r="A70" s="26" t="s">
        <v>235</v>
      </c>
      <c r="B70" s="27">
        <v>24</v>
      </c>
      <c r="C70" s="28">
        <v>500</v>
      </c>
      <c r="D70" s="29" t="s">
        <v>7</v>
      </c>
      <c r="E70" s="30" t="s">
        <v>7</v>
      </c>
      <c r="F70" s="29" t="s">
        <v>7</v>
      </c>
      <c r="G70" s="31" t="s">
        <v>7</v>
      </c>
      <c r="H70" s="32" t="s">
        <v>7</v>
      </c>
      <c r="I70" s="33">
        <f>I71+I76+I83</f>
        <v>51444.9</v>
      </c>
      <c r="J70" s="34">
        <f>J71+J76+J83</f>
        <v>49876.7</v>
      </c>
    </row>
    <row r="71" spans="1:10" x14ac:dyDescent="0.2">
      <c r="A71" s="35" t="s">
        <v>289</v>
      </c>
      <c r="B71" s="36">
        <v>24</v>
      </c>
      <c r="C71" s="28">
        <v>501</v>
      </c>
      <c r="D71" s="37" t="s">
        <v>7</v>
      </c>
      <c r="E71" s="38" t="s">
        <v>7</v>
      </c>
      <c r="F71" s="37" t="s">
        <v>7</v>
      </c>
      <c r="G71" s="39" t="s">
        <v>7</v>
      </c>
      <c r="H71" s="32" t="s">
        <v>7</v>
      </c>
      <c r="I71" s="78">
        <f t="shared" ref="I71:J74" si="4">I72</f>
        <v>38908.400000000001</v>
      </c>
      <c r="J71" s="34">
        <f t="shared" si="4"/>
        <v>37340.199999999997</v>
      </c>
    </row>
    <row r="72" spans="1:10" ht="56.25" x14ac:dyDescent="0.2">
      <c r="A72" s="35" t="s">
        <v>305</v>
      </c>
      <c r="B72" s="36">
        <v>24</v>
      </c>
      <c r="C72" s="28">
        <v>501</v>
      </c>
      <c r="D72" s="37">
        <v>3</v>
      </c>
      <c r="E72" s="38" t="s">
        <v>3</v>
      </c>
      <c r="F72" s="37" t="s">
        <v>2</v>
      </c>
      <c r="G72" s="39" t="s">
        <v>9</v>
      </c>
      <c r="H72" s="32" t="s">
        <v>7</v>
      </c>
      <c r="I72" s="78">
        <f t="shared" si="4"/>
        <v>38908.400000000001</v>
      </c>
      <c r="J72" s="34">
        <f t="shared" si="4"/>
        <v>37340.199999999997</v>
      </c>
    </row>
    <row r="73" spans="1:10" ht="22.5" x14ac:dyDescent="0.2">
      <c r="A73" s="35" t="s">
        <v>313</v>
      </c>
      <c r="B73" s="36">
        <v>24</v>
      </c>
      <c r="C73" s="28">
        <v>501</v>
      </c>
      <c r="D73" s="37">
        <v>3</v>
      </c>
      <c r="E73" s="38" t="s">
        <v>3</v>
      </c>
      <c r="F73" s="37" t="s">
        <v>2</v>
      </c>
      <c r="G73" s="39" t="s">
        <v>290</v>
      </c>
      <c r="H73" s="32" t="s">
        <v>7</v>
      </c>
      <c r="I73" s="78">
        <f t="shared" si="4"/>
        <v>38908.400000000001</v>
      </c>
      <c r="J73" s="34">
        <f t="shared" si="4"/>
        <v>37340.199999999997</v>
      </c>
    </row>
    <row r="74" spans="1:10" x14ac:dyDescent="0.2">
      <c r="A74" s="35" t="s">
        <v>65</v>
      </c>
      <c r="B74" s="36">
        <v>24</v>
      </c>
      <c r="C74" s="28">
        <v>501</v>
      </c>
      <c r="D74" s="37">
        <v>3</v>
      </c>
      <c r="E74" s="38" t="s">
        <v>3</v>
      </c>
      <c r="F74" s="37" t="s">
        <v>2</v>
      </c>
      <c r="G74" s="39" t="s">
        <v>290</v>
      </c>
      <c r="H74" s="32">
        <v>500</v>
      </c>
      <c r="I74" s="78">
        <f t="shared" si="4"/>
        <v>38908.400000000001</v>
      </c>
      <c r="J74" s="34">
        <f t="shared" si="4"/>
        <v>37340.199999999997</v>
      </c>
    </row>
    <row r="75" spans="1:10" x14ac:dyDescent="0.2">
      <c r="A75" s="35" t="s">
        <v>64</v>
      </c>
      <c r="B75" s="36">
        <v>24</v>
      </c>
      <c r="C75" s="28">
        <v>501</v>
      </c>
      <c r="D75" s="37">
        <v>3</v>
      </c>
      <c r="E75" s="38" t="s">
        <v>3</v>
      </c>
      <c r="F75" s="37" t="s">
        <v>2</v>
      </c>
      <c r="G75" s="39" t="s">
        <v>290</v>
      </c>
      <c r="H75" s="32">
        <v>540</v>
      </c>
      <c r="I75" s="78">
        <v>38908.400000000001</v>
      </c>
      <c r="J75" s="34">
        <v>37340.199999999997</v>
      </c>
    </row>
    <row r="76" spans="1:10" x14ac:dyDescent="0.2">
      <c r="A76" s="35" t="s">
        <v>291</v>
      </c>
      <c r="B76" s="36">
        <v>24</v>
      </c>
      <c r="C76" s="28">
        <v>502</v>
      </c>
      <c r="D76" s="37" t="s">
        <v>7</v>
      </c>
      <c r="E76" s="38" t="s">
        <v>7</v>
      </c>
      <c r="F76" s="37" t="s">
        <v>7</v>
      </c>
      <c r="G76" s="39" t="s">
        <v>7</v>
      </c>
      <c r="H76" s="32" t="s">
        <v>7</v>
      </c>
      <c r="I76" s="78">
        <f>I77</f>
        <v>6000</v>
      </c>
      <c r="J76" s="34">
        <f>J77</f>
        <v>6000</v>
      </c>
    </row>
    <row r="77" spans="1:10" ht="56.25" x14ac:dyDescent="0.2">
      <c r="A77" s="35" t="s">
        <v>305</v>
      </c>
      <c r="B77" s="36">
        <v>24</v>
      </c>
      <c r="C77" s="28">
        <v>502</v>
      </c>
      <c r="D77" s="37" t="s">
        <v>175</v>
      </c>
      <c r="E77" s="38" t="s">
        <v>3</v>
      </c>
      <c r="F77" s="37" t="s">
        <v>2</v>
      </c>
      <c r="G77" s="39" t="s">
        <v>9</v>
      </c>
      <c r="H77" s="32" t="s">
        <v>7</v>
      </c>
      <c r="I77" s="78">
        <f>I78</f>
        <v>6000</v>
      </c>
      <c r="J77" s="34">
        <f>J78</f>
        <v>6000</v>
      </c>
    </row>
    <row r="78" spans="1:10" ht="22.5" x14ac:dyDescent="0.2">
      <c r="A78" s="35" t="s">
        <v>292</v>
      </c>
      <c r="B78" s="36">
        <v>24</v>
      </c>
      <c r="C78" s="28">
        <v>502</v>
      </c>
      <c r="D78" s="37" t="s">
        <v>175</v>
      </c>
      <c r="E78" s="38" t="s">
        <v>3</v>
      </c>
      <c r="F78" s="37" t="s">
        <v>2</v>
      </c>
      <c r="G78" s="39" t="s">
        <v>293</v>
      </c>
      <c r="H78" s="32" t="s">
        <v>7</v>
      </c>
      <c r="I78" s="78">
        <f>I81+I79</f>
        <v>6000</v>
      </c>
      <c r="J78" s="34">
        <f>J81+J79</f>
        <v>6000</v>
      </c>
    </row>
    <row r="79" spans="1:10" ht="22.5" x14ac:dyDescent="0.2">
      <c r="A79" s="35" t="s">
        <v>14</v>
      </c>
      <c r="B79" s="36">
        <v>24</v>
      </c>
      <c r="C79" s="28">
        <v>502</v>
      </c>
      <c r="D79" s="37" t="s">
        <v>175</v>
      </c>
      <c r="E79" s="38" t="s">
        <v>3</v>
      </c>
      <c r="F79" s="37" t="s">
        <v>2</v>
      </c>
      <c r="G79" s="39" t="s">
        <v>293</v>
      </c>
      <c r="H79" s="32">
        <v>200</v>
      </c>
      <c r="I79" s="78">
        <f>I80</f>
        <v>1500</v>
      </c>
      <c r="J79" s="34">
        <f>J80</f>
        <v>1500</v>
      </c>
    </row>
    <row r="80" spans="1:10" ht="22.5" x14ac:dyDescent="0.2">
      <c r="A80" s="35" t="s">
        <v>13</v>
      </c>
      <c r="B80" s="36">
        <v>24</v>
      </c>
      <c r="C80" s="28">
        <v>502</v>
      </c>
      <c r="D80" s="37" t="s">
        <v>175</v>
      </c>
      <c r="E80" s="38" t="s">
        <v>3</v>
      </c>
      <c r="F80" s="37" t="s">
        <v>2</v>
      </c>
      <c r="G80" s="39" t="s">
        <v>293</v>
      </c>
      <c r="H80" s="32">
        <v>240</v>
      </c>
      <c r="I80" s="78">
        <v>1500</v>
      </c>
      <c r="J80" s="34">
        <v>1500</v>
      </c>
    </row>
    <row r="81" spans="1:10" x14ac:dyDescent="0.2">
      <c r="A81" s="35" t="s">
        <v>65</v>
      </c>
      <c r="B81" s="36">
        <v>24</v>
      </c>
      <c r="C81" s="28">
        <v>502</v>
      </c>
      <c r="D81" s="37" t="s">
        <v>175</v>
      </c>
      <c r="E81" s="38" t="s">
        <v>3</v>
      </c>
      <c r="F81" s="37" t="s">
        <v>2</v>
      </c>
      <c r="G81" s="39" t="s">
        <v>293</v>
      </c>
      <c r="H81" s="32">
        <v>500</v>
      </c>
      <c r="I81" s="78">
        <f>I82</f>
        <v>4500</v>
      </c>
      <c r="J81" s="34">
        <f>J82</f>
        <v>4500</v>
      </c>
    </row>
    <row r="82" spans="1:10" x14ac:dyDescent="0.2">
      <c r="A82" s="35" t="s">
        <v>64</v>
      </c>
      <c r="B82" s="36">
        <v>24</v>
      </c>
      <c r="C82" s="28">
        <v>502</v>
      </c>
      <c r="D82" s="37" t="s">
        <v>175</v>
      </c>
      <c r="E82" s="38" t="s">
        <v>3</v>
      </c>
      <c r="F82" s="37" t="s">
        <v>2</v>
      </c>
      <c r="G82" s="39" t="s">
        <v>293</v>
      </c>
      <c r="H82" s="32">
        <v>540</v>
      </c>
      <c r="I82" s="78">
        <v>4500</v>
      </c>
      <c r="J82" s="34">
        <v>4500</v>
      </c>
    </row>
    <row r="83" spans="1:10" ht="22.5" x14ac:dyDescent="0.2">
      <c r="A83" s="26" t="s">
        <v>234</v>
      </c>
      <c r="B83" s="27">
        <v>24</v>
      </c>
      <c r="C83" s="28">
        <v>505</v>
      </c>
      <c r="D83" s="29" t="s">
        <v>7</v>
      </c>
      <c r="E83" s="30" t="s">
        <v>7</v>
      </c>
      <c r="F83" s="29" t="s">
        <v>7</v>
      </c>
      <c r="G83" s="31" t="s">
        <v>7</v>
      </c>
      <c r="H83" s="32" t="s">
        <v>7</v>
      </c>
      <c r="I83" s="33">
        <f>I84</f>
        <v>6536.5</v>
      </c>
      <c r="J83" s="34">
        <f>J84</f>
        <v>6536.5</v>
      </c>
    </row>
    <row r="84" spans="1:10" ht="56.25" x14ac:dyDescent="0.2">
      <c r="A84" s="26" t="s">
        <v>305</v>
      </c>
      <c r="B84" s="27">
        <v>24</v>
      </c>
      <c r="C84" s="28">
        <v>505</v>
      </c>
      <c r="D84" s="29" t="s">
        <v>175</v>
      </c>
      <c r="E84" s="30" t="s">
        <v>3</v>
      </c>
      <c r="F84" s="29" t="s">
        <v>2</v>
      </c>
      <c r="G84" s="31" t="s">
        <v>9</v>
      </c>
      <c r="H84" s="32" t="s">
        <v>7</v>
      </c>
      <c r="I84" s="33">
        <f>I85+I92</f>
        <v>6536.5</v>
      </c>
      <c r="J84" s="34">
        <f>J85+J92</f>
        <v>6536.5</v>
      </c>
    </row>
    <row r="85" spans="1:10" ht="22.5" x14ac:dyDescent="0.2">
      <c r="A85" s="26" t="s">
        <v>15</v>
      </c>
      <c r="B85" s="27">
        <v>24</v>
      </c>
      <c r="C85" s="28">
        <v>505</v>
      </c>
      <c r="D85" s="29" t="s">
        <v>175</v>
      </c>
      <c r="E85" s="30" t="s">
        <v>3</v>
      </c>
      <c r="F85" s="29" t="s">
        <v>2</v>
      </c>
      <c r="G85" s="31" t="s">
        <v>11</v>
      </c>
      <c r="H85" s="32" t="s">
        <v>7</v>
      </c>
      <c r="I85" s="33">
        <f>I86+I88+I90</f>
        <v>6456.5</v>
      </c>
      <c r="J85" s="34">
        <f>J86+J88+J90</f>
        <v>6456.5</v>
      </c>
    </row>
    <row r="86" spans="1:10" ht="45" x14ac:dyDescent="0.2">
      <c r="A86" s="26" t="s">
        <v>6</v>
      </c>
      <c r="B86" s="27">
        <v>24</v>
      </c>
      <c r="C86" s="28">
        <v>505</v>
      </c>
      <c r="D86" s="29" t="s">
        <v>175</v>
      </c>
      <c r="E86" s="30" t="s">
        <v>3</v>
      </c>
      <c r="F86" s="29" t="s">
        <v>2</v>
      </c>
      <c r="G86" s="31" t="s">
        <v>11</v>
      </c>
      <c r="H86" s="32">
        <v>100</v>
      </c>
      <c r="I86" s="33">
        <f>I87</f>
        <v>6236.3</v>
      </c>
      <c r="J86" s="34">
        <f>J87</f>
        <v>6236.3</v>
      </c>
    </row>
    <row r="87" spans="1:10" ht="22.5" x14ac:dyDescent="0.2">
      <c r="A87" s="26" t="s">
        <v>5</v>
      </c>
      <c r="B87" s="27">
        <v>24</v>
      </c>
      <c r="C87" s="28">
        <v>505</v>
      </c>
      <c r="D87" s="29" t="s">
        <v>175</v>
      </c>
      <c r="E87" s="30" t="s">
        <v>3</v>
      </c>
      <c r="F87" s="29" t="s">
        <v>2</v>
      </c>
      <c r="G87" s="31" t="s">
        <v>11</v>
      </c>
      <c r="H87" s="32">
        <v>120</v>
      </c>
      <c r="I87" s="33">
        <v>6236.3</v>
      </c>
      <c r="J87" s="34">
        <v>6236.3</v>
      </c>
    </row>
    <row r="88" spans="1:10" ht="22.5" x14ac:dyDescent="0.2">
      <c r="A88" s="26" t="s">
        <v>14</v>
      </c>
      <c r="B88" s="27">
        <v>24</v>
      </c>
      <c r="C88" s="28">
        <v>505</v>
      </c>
      <c r="D88" s="29" t="s">
        <v>175</v>
      </c>
      <c r="E88" s="30" t="s">
        <v>3</v>
      </c>
      <c r="F88" s="29" t="s">
        <v>2</v>
      </c>
      <c r="G88" s="31" t="s">
        <v>11</v>
      </c>
      <c r="H88" s="32">
        <v>200</v>
      </c>
      <c r="I88" s="33">
        <f>I89</f>
        <v>201.2</v>
      </c>
      <c r="J88" s="34">
        <f>J89</f>
        <v>201.2</v>
      </c>
    </row>
    <row r="89" spans="1:10" ht="22.5" x14ac:dyDescent="0.2">
      <c r="A89" s="26" t="s">
        <v>13</v>
      </c>
      <c r="B89" s="27">
        <v>24</v>
      </c>
      <c r="C89" s="28">
        <v>505</v>
      </c>
      <c r="D89" s="29" t="s">
        <v>175</v>
      </c>
      <c r="E89" s="30" t="s">
        <v>3</v>
      </c>
      <c r="F89" s="29" t="s">
        <v>2</v>
      </c>
      <c r="G89" s="31" t="s">
        <v>11</v>
      </c>
      <c r="H89" s="32">
        <v>240</v>
      </c>
      <c r="I89" s="33">
        <v>201.2</v>
      </c>
      <c r="J89" s="34">
        <v>201.2</v>
      </c>
    </row>
    <row r="90" spans="1:10" x14ac:dyDescent="0.2">
      <c r="A90" s="26" t="s">
        <v>71</v>
      </c>
      <c r="B90" s="27">
        <v>24</v>
      </c>
      <c r="C90" s="28">
        <v>505</v>
      </c>
      <c r="D90" s="29" t="s">
        <v>175</v>
      </c>
      <c r="E90" s="30" t="s">
        <v>3</v>
      </c>
      <c r="F90" s="29" t="s">
        <v>2</v>
      </c>
      <c r="G90" s="31" t="s">
        <v>11</v>
      </c>
      <c r="H90" s="32">
        <v>800</v>
      </c>
      <c r="I90" s="33">
        <f>I91</f>
        <v>19</v>
      </c>
      <c r="J90" s="34">
        <f>J91</f>
        <v>19</v>
      </c>
    </row>
    <row r="91" spans="1:10" x14ac:dyDescent="0.2">
      <c r="A91" s="26" t="s">
        <v>70</v>
      </c>
      <c r="B91" s="27">
        <v>24</v>
      </c>
      <c r="C91" s="28">
        <v>505</v>
      </c>
      <c r="D91" s="29" t="s">
        <v>175</v>
      </c>
      <c r="E91" s="30" t="s">
        <v>3</v>
      </c>
      <c r="F91" s="29" t="s">
        <v>2</v>
      </c>
      <c r="G91" s="31" t="s">
        <v>11</v>
      </c>
      <c r="H91" s="32">
        <v>850</v>
      </c>
      <c r="I91" s="33">
        <v>19</v>
      </c>
      <c r="J91" s="34">
        <v>19</v>
      </c>
    </row>
    <row r="92" spans="1:10" ht="33.75" x14ac:dyDescent="0.2">
      <c r="A92" s="26" t="s">
        <v>233</v>
      </c>
      <c r="B92" s="27">
        <v>24</v>
      </c>
      <c r="C92" s="28">
        <v>505</v>
      </c>
      <c r="D92" s="29" t="s">
        <v>175</v>
      </c>
      <c r="E92" s="30" t="s">
        <v>3</v>
      </c>
      <c r="F92" s="29" t="s">
        <v>2</v>
      </c>
      <c r="G92" s="31" t="s">
        <v>232</v>
      </c>
      <c r="H92" s="32" t="s">
        <v>7</v>
      </c>
      <c r="I92" s="33">
        <f>I93</f>
        <v>80</v>
      </c>
      <c r="J92" s="34">
        <f>J93</f>
        <v>80</v>
      </c>
    </row>
    <row r="93" spans="1:10" ht="22.5" x14ac:dyDescent="0.2">
      <c r="A93" s="26" t="s">
        <v>14</v>
      </c>
      <c r="B93" s="27">
        <v>24</v>
      </c>
      <c r="C93" s="28">
        <v>505</v>
      </c>
      <c r="D93" s="29" t="s">
        <v>175</v>
      </c>
      <c r="E93" s="30" t="s">
        <v>3</v>
      </c>
      <c r="F93" s="29" t="s">
        <v>2</v>
      </c>
      <c r="G93" s="31" t="s">
        <v>232</v>
      </c>
      <c r="H93" s="32">
        <v>200</v>
      </c>
      <c r="I93" s="33">
        <f>I94</f>
        <v>80</v>
      </c>
      <c r="J93" s="34">
        <f>J94</f>
        <v>80</v>
      </c>
    </row>
    <row r="94" spans="1:10" ht="22.5" x14ac:dyDescent="0.2">
      <c r="A94" s="26" t="s">
        <v>13</v>
      </c>
      <c r="B94" s="27">
        <v>24</v>
      </c>
      <c r="C94" s="28">
        <v>505</v>
      </c>
      <c r="D94" s="29" t="s">
        <v>175</v>
      </c>
      <c r="E94" s="30" t="s">
        <v>3</v>
      </c>
      <c r="F94" s="29" t="s">
        <v>2</v>
      </c>
      <c r="G94" s="31" t="s">
        <v>232</v>
      </c>
      <c r="H94" s="32">
        <v>240</v>
      </c>
      <c r="I94" s="33">
        <v>80</v>
      </c>
      <c r="J94" s="34">
        <v>80</v>
      </c>
    </row>
    <row r="95" spans="1:10" x14ac:dyDescent="0.2">
      <c r="A95" s="26" t="s">
        <v>221</v>
      </c>
      <c r="B95" s="27">
        <v>24</v>
      </c>
      <c r="C95" s="28">
        <v>800</v>
      </c>
      <c r="D95" s="29" t="s">
        <v>7</v>
      </c>
      <c r="E95" s="30" t="s">
        <v>7</v>
      </c>
      <c r="F95" s="29" t="s">
        <v>7</v>
      </c>
      <c r="G95" s="31" t="s">
        <v>7</v>
      </c>
      <c r="H95" s="32" t="s">
        <v>7</v>
      </c>
      <c r="I95" s="33">
        <f t="shared" ref="I95:J99" si="5">I96</f>
        <v>18544.3</v>
      </c>
      <c r="J95" s="34">
        <f t="shared" si="5"/>
        <v>4000</v>
      </c>
    </row>
    <row r="96" spans="1:10" x14ac:dyDescent="0.2">
      <c r="A96" s="26" t="s">
        <v>220</v>
      </c>
      <c r="B96" s="27">
        <v>24</v>
      </c>
      <c r="C96" s="28">
        <v>801</v>
      </c>
      <c r="D96" s="29" t="s">
        <v>7</v>
      </c>
      <c r="E96" s="30" t="s">
        <v>7</v>
      </c>
      <c r="F96" s="29" t="s">
        <v>7</v>
      </c>
      <c r="G96" s="31" t="s">
        <v>7</v>
      </c>
      <c r="H96" s="32" t="s">
        <v>7</v>
      </c>
      <c r="I96" s="33">
        <f t="shared" si="5"/>
        <v>18544.3</v>
      </c>
      <c r="J96" s="34">
        <f t="shared" si="5"/>
        <v>4000</v>
      </c>
    </row>
    <row r="97" spans="1:10" ht="56.25" x14ac:dyDescent="0.2">
      <c r="A97" s="26" t="s">
        <v>305</v>
      </c>
      <c r="B97" s="27">
        <v>24</v>
      </c>
      <c r="C97" s="28">
        <v>801</v>
      </c>
      <c r="D97" s="29" t="s">
        <v>175</v>
      </c>
      <c r="E97" s="30" t="s">
        <v>3</v>
      </c>
      <c r="F97" s="29" t="s">
        <v>2</v>
      </c>
      <c r="G97" s="31" t="s">
        <v>9</v>
      </c>
      <c r="H97" s="32" t="s">
        <v>7</v>
      </c>
      <c r="I97" s="33">
        <f t="shared" si="5"/>
        <v>18544.3</v>
      </c>
      <c r="J97" s="34">
        <f t="shared" si="5"/>
        <v>4000</v>
      </c>
    </row>
    <row r="98" spans="1:10" ht="22.5" x14ac:dyDescent="0.2">
      <c r="A98" s="26" t="s">
        <v>231</v>
      </c>
      <c r="B98" s="27">
        <v>24</v>
      </c>
      <c r="C98" s="28">
        <v>801</v>
      </c>
      <c r="D98" s="29" t="s">
        <v>175</v>
      </c>
      <c r="E98" s="30" t="s">
        <v>3</v>
      </c>
      <c r="F98" s="29" t="s">
        <v>2</v>
      </c>
      <c r="G98" s="31" t="s">
        <v>230</v>
      </c>
      <c r="H98" s="32" t="s">
        <v>7</v>
      </c>
      <c r="I98" s="33">
        <f t="shared" si="5"/>
        <v>18544.3</v>
      </c>
      <c r="J98" s="34">
        <f t="shared" si="5"/>
        <v>4000</v>
      </c>
    </row>
    <row r="99" spans="1:10" ht="22.5" x14ac:dyDescent="0.2">
      <c r="A99" s="26" t="s">
        <v>14</v>
      </c>
      <c r="B99" s="27">
        <v>24</v>
      </c>
      <c r="C99" s="28">
        <v>801</v>
      </c>
      <c r="D99" s="29" t="s">
        <v>175</v>
      </c>
      <c r="E99" s="30" t="s">
        <v>3</v>
      </c>
      <c r="F99" s="29" t="s">
        <v>2</v>
      </c>
      <c r="G99" s="31" t="s">
        <v>230</v>
      </c>
      <c r="H99" s="32">
        <v>200</v>
      </c>
      <c r="I99" s="33">
        <f t="shared" si="5"/>
        <v>18544.3</v>
      </c>
      <c r="J99" s="34">
        <f t="shared" si="5"/>
        <v>4000</v>
      </c>
    </row>
    <row r="100" spans="1:10" ht="22.5" x14ac:dyDescent="0.2">
      <c r="A100" s="26" t="s">
        <v>13</v>
      </c>
      <c r="B100" s="27">
        <v>24</v>
      </c>
      <c r="C100" s="28">
        <v>801</v>
      </c>
      <c r="D100" s="29" t="s">
        <v>175</v>
      </c>
      <c r="E100" s="30" t="s">
        <v>3</v>
      </c>
      <c r="F100" s="29" t="s">
        <v>2</v>
      </c>
      <c r="G100" s="31" t="s">
        <v>230</v>
      </c>
      <c r="H100" s="32">
        <v>240</v>
      </c>
      <c r="I100" s="33">
        <v>18544.3</v>
      </c>
      <c r="J100" s="34">
        <v>4000</v>
      </c>
    </row>
    <row r="101" spans="1:10" ht="33.75" x14ac:dyDescent="0.2">
      <c r="A101" s="26" t="s">
        <v>132</v>
      </c>
      <c r="B101" s="27">
        <v>24</v>
      </c>
      <c r="C101" s="28">
        <v>1400</v>
      </c>
      <c r="D101" s="29" t="s">
        <v>7</v>
      </c>
      <c r="E101" s="30" t="s">
        <v>7</v>
      </c>
      <c r="F101" s="29" t="s">
        <v>7</v>
      </c>
      <c r="G101" s="31" t="s">
        <v>7</v>
      </c>
      <c r="H101" s="32" t="s">
        <v>7</v>
      </c>
      <c r="I101" s="33">
        <f t="shared" ref="I101:J105" si="6">I102</f>
        <v>26772.6</v>
      </c>
      <c r="J101" s="34">
        <f t="shared" si="6"/>
        <v>26772.6</v>
      </c>
    </row>
    <row r="102" spans="1:10" x14ac:dyDescent="0.2">
      <c r="A102" s="26" t="s">
        <v>229</v>
      </c>
      <c r="B102" s="27">
        <v>24</v>
      </c>
      <c r="C102" s="28">
        <v>1403</v>
      </c>
      <c r="D102" s="29" t="s">
        <v>7</v>
      </c>
      <c r="E102" s="30" t="s">
        <v>7</v>
      </c>
      <c r="F102" s="29" t="s">
        <v>7</v>
      </c>
      <c r="G102" s="31" t="s">
        <v>7</v>
      </c>
      <c r="H102" s="32" t="s">
        <v>7</v>
      </c>
      <c r="I102" s="33">
        <f t="shared" si="6"/>
        <v>26772.6</v>
      </c>
      <c r="J102" s="34">
        <f t="shared" si="6"/>
        <v>26772.6</v>
      </c>
    </row>
    <row r="103" spans="1:10" ht="56.25" x14ac:dyDescent="0.2">
      <c r="A103" s="26" t="s">
        <v>305</v>
      </c>
      <c r="B103" s="27">
        <v>24</v>
      </c>
      <c r="C103" s="28">
        <v>1403</v>
      </c>
      <c r="D103" s="29" t="s">
        <v>175</v>
      </c>
      <c r="E103" s="30" t="s">
        <v>3</v>
      </c>
      <c r="F103" s="29" t="s">
        <v>2</v>
      </c>
      <c r="G103" s="31" t="s">
        <v>9</v>
      </c>
      <c r="H103" s="32" t="s">
        <v>7</v>
      </c>
      <c r="I103" s="33">
        <f>I104+I107</f>
        <v>26772.6</v>
      </c>
      <c r="J103" s="34">
        <f>J104+J107</f>
        <v>26772.6</v>
      </c>
    </row>
    <row r="104" spans="1:10" ht="67.5" x14ac:dyDescent="0.2">
      <c r="A104" s="35" t="s">
        <v>301</v>
      </c>
      <c r="B104" s="27">
        <v>24</v>
      </c>
      <c r="C104" s="28">
        <v>1403</v>
      </c>
      <c r="D104" s="29" t="s">
        <v>175</v>
      </c>
      <c r="E104" s="30" t="s">
        <v>3</v>
      </c>
      <c r="F104" s="29" t="s">
        <v>2</v>
      </c>
      <c r="G104" s="31" t="s">
        <v>228</v>
      </c>
      <c r="H104" s="32" t="s">
        <v>7</v>
      </c>
      <c r="I104" s="33">
        <f t="shared" si="6"/>
        <v>11469.8</v>
      </c>
      <c r="J104" s="34">
        <f t="shared" si="6"/>
        <v>11469.8</v>
      </c>
    </row>
    <row r="105" spans="1:10" x14ac:dyDescent="0.2">
      <c r="A105" s="26" t="s">
        <v>65</v>
      </c>
      <c r="B105" s="27">
        <v>24</v>
      </c>
      <c r="C105" s="28">
        <v>1403</v>
      </c>
      <c r="D105" s="29" t="s">
        <v>175</v>
      </c>
      <c r="E105" s="30" t="s">
        <v>3</v>
      </c>
      <c r="F105" s="29" t="s">
        <v>2</v>
      </c>
      <c r="G105" s="31" t="s">
        <v>228</v>
      </c>
      <c r="H105" s="32">
        <v>500</v>
      </c>
      <c r="I105" s="33">
        <f t="shared" si="6"/>
        <v>11469.8</v>
      </c>
      <c r="J105" s="34">
        <f t="shared" si="6"/>
        <v>11469.8</v>
      </c>
    </row>
    <row r="106" spans="1:10" x14ac:dyDescent="0.2">
      <c r="A106" s="26" t="s">
        <v>64</v>
      </c>
      <c r="B106" s="27">
        <v>24</v>
      </c>
      <c r="C106" s="28">
        <v>1403</v>
      </c>
      <c r="D106" s="29" t="s">
        <v>175</v>
      </c>
      <c r="E106" s="30" t="s">
        <v>3</v>
      </c>
      <c r="F106" s="29" t="s">
        <v>2</v>
      </c>
      <c r="G106" s="31" t="s">
        <v>228</v>
      </c>
      <c r="H106" s="32">
        <v>540</v>
      </c>
      <c r="I106" s="33">
        <v>11469.8</v>
      </c>
      <c r="J106" s="34">
        <v>11469.8</v>
      </c>
    </row>
    <row r="107" spans="1:10" ht="45" x14ac:dyDescent="0.2">
      <c r="A107" s="26" t="s">
        <v>296</v>
      </c>
      <c r="B107" s="27">
        <v>24</v>
      </c>
      <c r="C107" s="28">
        <v>1403</v>
      </c>
      <c r="D107" s="29" t="s">
        <v>175</v>
      </c>
      <c r="E107" s="30" t="s">
        <v>3</v>
      </c>
      <c r="F107" s="29" t="s">
        <v>2</v>
      </c>
      <c r="G107" s="31" t="s">
        <v>227</v>
      </c>
      <c r="H107" s="32" t="s">
        <v>7</v>
      </c>
      <c r="I107" s="33">
        <f>I108</f>
        <v>15302.8</v>
      </c>
      <c r="J107" s="34">
        <f>J108</f>
        <v>15302.8</v>
      </c>
    </row>
    <row r="108" spans="1:10" x14ac:dyDescent="0.2">
      <c r="A108" s="26" t="s">
        <v>65</v>
      </c>
      <c r="B108" s="27">
        <v>24</v>
      </c>
      <c r="C108" s="28">
        <v>1403</v>
      </c>
      <c r="D108" s="29" t="s">
        <v>175</v>
      </c>
      <c r="E108" s="30" t="s">
        <v>3</v>
      </c>
      <c r="F108" s="29" t="s">
        <v>2</v>
      </c>
      <c r="G108" s="31" t="s">
        <v>227</v>
      </c>
      <c r="H108" s="32">
        <v>500</v>
      </c>
      <c r="I108" s="33">
        <f>I109</f>
        <v>15302.8</v>
      </c>
      <c r="J108" s="34">
        <f>J109</f>
        <v>15302.8</v>
      </c>
    </row>
    <row r="109" spans="1:10" ht="13.5" thickBot="1" x14ac:dyDescent="0.25">
      <c r="A109" s="26" t="s">
        <v>64</v>
      </c>
      <c r="B109" s="27">
        <v>24</v>
      </c>
      <c r="C109" s="28">
        <v>1403</v>
      </c>
      <c r="D109" s="29" t="s">
        <v>175</v>
      </c>
      <c r="E109" s="30" t="s">
        <v>3</v>
      </c>
      <c r="F109" s="29" t="s">
        <v>2</v>
      </c>
      <c r="G109" s="31" t="s">
        <v>227</v>
      </c>
      <c r="H109" s="32">
        <v>540</v>
      </c>
      <c r="I109" s="71">
        <v>15302.8</v>
      </c>
      <c r="J109" s="72">
        <v>15302.8</v>
      </c>
    </row>
    <row r="110" spans="1:10" ht="22.5" x14ac:dyDescent="0.2">
      <c r="A110" s="40" t="s">
        <v>226</v>
      </c>
      <c r="B110" s="41">
        <v>63</v>
      </c>
      <c r="C110" s="42" t="s">
        <v>7</v>
      </c>
      <c r="D110" s="43" t="s">
        <v>7</v>
      </c>
      <c r="E110" s="44" t="s">
        <v>7</v>
      </c>
      <c r="F110" s="43" t="s">
        <v>7</v>
      </c>
      <c r="G110" s="45" t="s">
        <v>7</v>
      </c>
      <c r="H110" s="70" t="s">
        <v>7</v>
      </c>
      <c r="I110" s="75">
        <f>I111+I120+I144+I129</f>
        <v>135391.5</v>
      </c>
      <c r="J110" s="76">
        <f>J111+J120+J144+J129</f>
        <v>134586.20000000001</v>
      </c>
    </row>
    <row r="111" spans="1:10" x14ac:dyDescent="0.2">
      <c r="A111" s="26" t="s">
        <v>27</v>
      </c>
      <c r="B111" s="27">
        <v>63</v>
      </c>
      <c r="C111" s="28">
        <v>100</v>
      </c>
      <c r="D111" s="29" t="s">
        <v>7</v>
      </c>
      <c r="E111" s="30" t="s">
        <v>7</v>
      </c>
      <c r="F111" s="29" t="s">
        <v>7</v>
      </c>
      <c r="G111" s="31" t="s">
        <v>7</v>
      </c>
      <c r="H111" s="69" t="s">
        <v>7</v>
      </c>
      <c r="I111" s="33">
        <f>I112</f>
        <v>4440.9000000000005</v>
      </c>
      <c r="J111" s="34">
        <f>J112</f>
        <v>4440.9000000000005</v>
      </c>
    </row>
    <row r="112" spans="1:10" x14ac:dyDescent="0.2">
      <c r="A112" s="26" t="s">
        <v>86</v>
      </c>
      <c r="B112" s="27">
        <v>63</v>
      </c>
      <c r="C112" s="28">
        <v>113</v>
      </c>
      <c r="D112" s="29" t="s">
        <v>7</v>
      </c>
      <c r="E112" s="30" t="s">
        <v>7</v>
      </c>
      <c r="F112" s="29" t="s">
        <v>7</v>
      </c>
      <c r="G112" s="31" t="s">
        <v>7</v>
      </c>
      <c r="H112" s="69" t="s">
        <v>7</v>
      </c>
      <c r="I112" s="33">
        <f>I113</f>
        <v>4440.9000000000005</v>
      </c>
      <c r="J112" s="34">
        <f>J113</f>
        <v>4440.9000000000005</v>
      </c>
    </row>
    <row r="113" spans="1:10" ht="45" x14ac:dyDescent="0.2">
      <c r="A113" s="26" t="s">
        <v>303</v>
      </c>
      <c r="B113" s="27">
        <v>63</v>
      </c>
      <c r="C113" s="28">
        <v>113</v>
      </c>
      <c r="D113" s="29" t="s">
        <v>34</v>
      </c>
      <c r="E113" s="30" t="s">
        <v>3</v>
      </c>
      <c r="F113" s="29" t="s">
        <v>2</v>
      </c>
      <c r="G113" s="31" t="s">
        <v>9</v>
      </c>
      <c r="H113" s="69" t="s">
        <v>7</v>
      </c>
      <c r="I113" s="33">
        <f>I114+I117</f>
        <v>4440.9000000000005</v>
      </c>
      <c r="J113" s="34">
        <f>J114+J117</f>
        <v>4440.9000000000005</v>
      </c>
    </row>
    <row r="114" spans="1:10" ht="22.5" x14ac:dyDescent="0.2">
      <c r="A114" s="26" t="s">
        <v>81</v>
      </c>
      <c r="B114" s="27">
        <v>63</v>
      </c>
      <c r="C114" s="28">
        <v>113</v>
      </c>
      <c r="D114" s="29" t="s">
        <v>34</v>
      </c>
      <c r="E114" s="30" t="s">
        <v>3</v>
      </c>
      <c r="F114" s="29" t="s">
        <v>2</v>
      </c>
      <c r="G114" s="31" t="s">
        <v>80</v>
      </c>
      <c r="H114" s="69" t="s">
        <v>7</v>
      </c>
      <c r="I114" s="33">
        <f>I115</f>
        <v>27.1</v>
      </c>
      <c r="J114" s="34">
        <f>J115</f>
        <v>27.1</v>
      </c>
    </row>
    <row r="115" spans="1:10" ht="22.5" x14ac:dyDescent="0.2">
      <c r="A115" s="26" t="s">
        <v>14</v>
      </c>
      <c r="B115" s="27">
        <v>63</v>
      </c>
      <c r="C115" s="28">
        <v>113</v>
      </c>
      <c r="D115" s="29" t="s">
        <v>34</v>
      </c>
      <c r="E115" s="30" t="s">
        <v>3</v>
      </c>
      <c r="F115" s="29" t="s">
        <v>2</v>
      </c>
      <c r="G115" s="31" t="s">
        <v>80</v>
      </c>
      <c r="H115" s="69">
        <v>200</v>
      </c>
      <c r="I115" s="33">
        <f>I116</f>
        <v>27.1</v>
      </c>
      <c r="J115" s="34">
        <f>J116</f>
        <v>27.1</v>
      </c>
    </row>
    <row r="116" spans="1:10" ht="22.5" x14ac:dyDescent="0.2">
      <c r="A116" s="26" t="s">
        <v>13</v>
      </c>
      <c r="B116" s="27">
        <v>63</v>
      </c>
      <c r="C116" s="28">
        <v>113</v>
      </c>
      <c r="D116" s="29" t="s">
        <v>34</v>
      </c>
      <c r="E116" s="30" t="s">
        <v>3</v>
      </c>
      <c r="F116" s="29" t="s">
        <v>2</v>
      </c>
      <c r="G116" s="31" t="s">
        <v>80</v>
      </c>
      <c r="H116" s="69">
        <v>240</v>
      </c>
      <c r="I116" s="33">
        <v>27.1</v>
      </c>
      <c r="J116" s="34">
        <v>27.1</v>
      </c>
    </row>
    <row r="117" spans="1:10" ht="45" x14ac:dyDescent="0.2">
      <c r="A117" s="26" t="s">
        <v>225</v>
      </c>
      <c r="B117" s="27">
        <v>63</v>
      </c>
      <c r="C117" s="28">
        <v>113</v>
      </c>
      <c r="D117" s="29" t="s">
        <v>34</v>
      </c>
      <c r="E117" s="30" t="s">
        <v>3</v>
      </c>
      <c r="F117" s="29" t="s">
        <v>2</v>
      </c>
      <c r="G117" s="31" t="s">
        <v>224</v>
      </c>
      <c r="H117" s="69" t="s">
        <v>7</v>
      </c>
      <c r="I117" s="33">
        <f>I118</f>
        <v>4413.8</v>
      </c>
      <c r="J117" s="34">
        <f>J118</f>
        <v>4413.8</v>
      </c>
    </row>
    <row r="118" spans="1:10" ht="22.5" x14ac:dyDescent="0.2">
      <c r="A118" s="26" t="s">
        <v>79</v>
      </c>
      <c r="B118" s="27">
        <v>63</v>
      </c>
      <c r="C118" s="28">
        <v>113</v>
      </c>
      <c r="D118" s="29" t="s">
        <v>34</v>
      </c>
      <c r="E118" s="30" t="s">
        <v>3</v>
      </c>
      <c r="F118" s="29" t="s">
        <v>2</v>
      </c>
      <c r="G118" s="31" t="s">
        <v>224</v>
      </c>
      <c r="H118" s="69">
        <v>600</v>
      </c>
      <c r="I118" s="33">
        <f>I119</f>
        <v>4413.8</v>
      </c>
      <c r="J118" s="34">
        <f>J119</f>
        <v>4413.8</v>
      </c>
    </row>
    <row r="119" spans="1:10" x14ac:dyDescent="0.2">
      <c r="A119" s="26" t="s">
        <v>156</v>
      </c>
      <c r="B119" s="27">
        <v>63</v>
      </c>
      <c r="C119" s="28">
        <v>113</v>
      </c>
      <c r="D119" s="29" t="s">
        <v>34</v>
      </c>
      <c r="E119" s="30" t="s">
        <v>3</v>
      </c>
      <c r="F119" s="29" t="s">
        <v>2</v>
      </c>
      <c r="G119" s="31" t="s">
        <v>224</v>
      </c>
      <c r="H119" s="69">
        <v>610</v>
      </c>
      <c r="I119" s="33">
        <v>4413.8</v>
      </c>
      <c r="J119" s="34">
        <v>4413.8</v>
      </c>
    </row>
    <row r="120" spans="1:10" x14ac:dyDescent="0.2">
      <c r="A120" s="26" t="s">
        <v>119</v>
      </c>
      <c r="B120" s="27">
        <v>63</v>
      </c>
      <c r="C120" s="28">
        <v>400</v>
      </c>
      <c r="D120" s="29" t="s">
        <v>7</v>
      </c>
      <c r="E120" s="30" t="s">
        <v>7</v>
      </c>
      <c r="F120" s="29" t="s">
        <v>7</v>
      </c>
      <c r="G120" s="31" t="s">
        <v>7</v>
      </c>
      <c r="H120" s="69" t="s">
        <v>7</v>
      </c>
      <c r="I120" s="33">
        <f>I121</f>
        <v>888.8</v>
      </c>
      <c r="J120" s="34">
        <f>J121</f>
        <v>888.8</v>
      </c>
    </row>
    <row r="121" spans="1:10" x14ac:dyDescent="0.2">
      <c r="A121" s="26" t="s">
        <v>113</v>
      </c>
      <c r="B121" s="27">
        <v>63</v>
      </c>
      <c r="C121" s="28">
        <v>412</v>
      </c>
      <c r="D121" s="29" t="s">
        <v>7</v>
      </c>
      <c r="E121" s="30" t="s">
        <v>7</v>
      </c>
      <c r="F121" s="29" t="s">
        <v>7</v>
      </c>
      <c r="G121" s="31" t="s">
        <v>7</v>
      </c>
      <c r="H121" s="69" t="s">
        <v>7</v>
      </c>
      <c r="I121" s="33">
        <f>I122</f>
        <v>888.8</v>
      </c>
      <c r="J121" s="34">
        <f>J122</f>
        <v>888.8</v>
      </c>
    </row>
    <row r="122" spans="1:10" ht="45" x14ac:dyDescent="0.2">
      <c r="A122" s="26" t="s">
        <v>325</v>
      </c>
      <c r="B122" s="27">
        <v>63</v>
      </c>
      <c r="C122" s="28">
        <v>412</v>
      </c>
      <c r="D122" s="29" t="s">
        <v>206</v>
      </c>
      <c r="E122" s="30" t="s">
        <v>3</v>
      </c>
      <c r="F122" s="29" t="s">
        <v>2</v>
      </c>
      <c r="G122" s="31" t="s">
        <v>9</v>
      </c>
      <c r="H122" s="69" t="s">
        <v>7</v>
      </c>
      <c r="I122" s="33">
        <f>I123+I126</f>
        <v>888.8</v>
      </c>
      <c r="J122" s="34">
        <f>J123+J126</f>
        <v>888.8</v>
      </c>
    </row>
    <row r="123" spans="1:10" ht="33.6" customHeight="1" x14ac:dyDescent="0.2">
      <c r="A123" s="26" t="s">
        <v>223</v>
      </c>
      <c r="B123" s="27">
        <v>63</v>
      </c>
      <c r="C123" s="28">
        <v>412</v>
      </c>
      <c r="D123" s="29" t="s">
        <v>206</v>
      </c>
      <c r="E123" s="30" t="s">
        <v>3</v>
      </c>
      <c r="F123" s="29" t="s">
        <v>2</v>
      </c>
      <c r="G123" s="31" t="s">
        <v>222</v>
      </c>
      <c r="H123" s="69" t="s">
        <v>7</v>
      </c>
      <c r="I123" s="33">
        <f>I124</f>
        <v>858.8</v>
      </c>
      <c r="J123" s="34">
        <f>J124</f>
        <v>858.8</v>
      </c>
    </row>
    <row r="124" spans="1:10" ht="22.5" x14ac:dyDescent="0.2">
      <c r="A124" s="26" t="s">
        <v>79</v>
      </c>
      <c r="B124" s="27">
        <v>63</v>
      </c>
      <c r="C124" s="28">
        <v>412</v>
      </c>
      <c r="D124" s="29" t="s">
        <v>206</v>
      </c>
      <c r="E124" s="30" t="s">
        <v>3</v>
      </c>
      <c r="F124" s="29" t="s">
        <v>2</v>
      </c>
      <c r="G124" s="31" t="s">
        <v>222</v>
      </c>
      <c r="H124" s="69">
        <v>600</v>
      </c>
      <c r="I124" s="33">
        <f>I125</f>
        <v>858.8</v>
      </c>
      <c r="J124" s="34">
        <f>J125</f>
        <v>858.8</v>
      </c>
    </row>
    <row r="125" spans="1:10" x14ac:dyDescent="0.2">
      <c r="A125" s="26" t="s">
        <v>156</v>
      </c>
      <c r="B125" s="27">
        <v>63</v>
      </c>
      <c r="C125" s="28">
        <v>412</v>
      </c>
      <c r="D125" s="29" t="s">
        <v>206</v>
      </c>
      <c r="E125" s="30" t="s">
        <v>3</v>
      </c>
      <c r="F125" s="29" t="s">
        <v>2</v>
      </c>
      <c r="G125" s="31" t="s">
        <v>222</v>
      </c>
      <c r="H125" s="69">
        <v>610</v>
      </c>
      <c r="I125" s="33">
        <v>858.8</v>
      </c>
      <c r="J125" s="34">
        <v>858.8</v>
      </c>
    </row>
    <row r="126" spans="1:10" ht="22.5" x14ac:dyDescent="0.2">
      <c r="A126" s="35" t="s">
        <v>310</v>
      </c>
      <c r="B126" s="36">
        <v>63</v>
      </c>
      <c r="C126" s="28">
        <v>412</v>
      </c>
      <c r="D126" s="37" t="s">
        <v>206</v>
      </c>
      <c r="E126" s="38" t="s">
        <v>3</v>
      </c>
      <c r="F126" s="37" t="s">
        <v>2</v>
      </c>
      <c r="G126" s="39" t="s">
        <v>278</v>
      </c>
      <c r="H126" s="69" t="s">
        <v>7</v>
      </c>
      <c r="I126" s="73">
        <f>I127</f>
        <v>30</v>
      </c>
      <c r="J126" s="34">
        <f>J127</f>
        <v>30</v>
      </c>
    </row>
    <row r="127" spans="1:10" ht="22.5" x14ac:dyDescent="0.2">
      <c r="A127" s="35" t="s">
        <v>79</v>
      </c>
      <c r="B127" s="36">
        <v>63</v>
      </c>
      <c r="C127" s="28">
        <v>412</v>
      </c>
      <c r="D127" s="37" t="s">
        <v>206</v>
      </c>
      <c r="E127" s="38" t="s">
        <v>3</v>
      </c>
      <c r="F127" s="37" t="s">
        <v>2</v>
      </c>
      <c r="G127" s="39" t="s">
        <v>278</v>
      </c>
      <c r="H127" s="69">
        <v>600</v>
      </c>
      <c r="I127" s="73">
        <f>I128</f>
        <v>30</v>
      </c>
      <c r="J127" s="34">
        <f>J128</f>
        <v>30</v>
      </c>
    </row>
    <row r="128" spans="1:10" x14ac:dyDescent="0.2">
      <c r="A128" s="35" t="s">
        <v>156</v>
      </c>
      <c r="B128" s="36">
        <v>63</v>
      </c>
      <c r="C128" s="28">
        <v>412</v>
      </c>
      <c r="D128" s="37" t="s">
        <v>206</v>
      </c>
      <c r="E128" s="38" t="s">
        <v>3</v>
      </c>
      <c r="F128" s="37" t="s">
        <v>2</v>
      </c>
      <c r="G128" s="39" t="s">
        <v>278</v>
      </c>
      <c r="H128" s="69">
        <v>610</v>
      </c>
      <c r="I128" s="73">
        <v>30</v>
      </c>
      <c r="J128" s="34">
        <v>30</v>
      </c>
    </row>
    <row r="129" spans="1:10" x14ac:dyDescent="0.2">
      <c r="A129" s="35" t="s">
        <v>58</v>
      </c>
      <c r="B129" s="36">
        <v>63</v>
      </c>
      <c r="C129" s="28">
        <v>700</v>
      </c>
      <c r="D129" s="37" t="s">
        <v>7</v>
      </c>
      <c r="E129" s="38" t="s">
        <v>7</v>
      </c>
      <c r="F129" s="37" t="s">
        <v>7</v>
      </c>
      <c r="G129" s="39" t="s">
        <v>7</v>
      </c>
      <c r="H129" s="32" t="s">
        <v>7</v>
      </c>
      <c r="I129" s="78">
        <f>I130</f>
        <v>21662.9</v>
      </c>
      <c r="J129" s="34">
        <f>J130</f>
        <v>21662.9</v>
      </c>
    </row>
    <row r="130" spans="1:10" x14ac:dyDescent="0.2">
      <c r="A130" s="35" t="s">
        <v>190</v>
      </c>
      <c r="B130" s="36">
        <v>63</v>
      </c>
      <c r="C130" s="28">
        <v>703</v>
      </c>
      <c r="D130" s="37"/>
      <c r="E130" s="38"/>
      <c r="F130" s="37"/>
      <c r="G130" s="39"/>
      <c r="H130" s="32"/>
      <c r="I130" s="78">
        <f>I131</f>
        <v>21662.9</v>
      </c>
      <c r="J130" s="34">
        <f>J131</f>
        <v>21662.9</v>
      </c>
    </row>
    <row r="131" spans="1:10" ht="56.25" x14ac:dyDescent="0.2">
      <c r="A131" s="35" t="s">
        <v>324</v>
      </c>
      <c r="B131" s="36">
        <v>63</v>
      </c>
      <c r="C131" s="28">
        <v>703</v>
      </c>
      <c r="D131" s="37" t="s">
        <v>155</v>
      </c>
      <c r="E131" s="38" t="s">
        <v>3</v>
      </c>
      <c r="F131" s="37" t="s">
        <v>2</v>
      </c>
      <c r="G131" s="39" t="s">
        <v>9</v>
      </c>
      <c r="H131" s="32" t="s">
        <v>7</v>
      </c>
      <c r="I131" s="78">
        <f>I132+I135+I138+I141</f>
        <v>21662.9</v>
      </c>
      <c r="J131" s="34">
        <f>J132+J135+J138+J141</f>
        <v>21662.9</v>
      </c>
    </row>
    <row r="132" spans="1:10" ht="67.5" x14ac:dyDescent="0.2">
      <c r="A132" s="35" t="s">
        <v>189</v>
      </c>
      <c r="B132" s="36">
        <v>63</v>
      </c>
      <c r="C132" s="28">
        <v>703</v>
      </c>
      <c r="D132" s="37" t="s">
        <v>155</v>
      </c>
      <c r="E132" s="38" t="s">
        <v>3</v>
      </c>
      <c r="F132" s="37" t="s">
        <v>2</v>
      </c>
      <c r="G132" s="39" t="s">
        <v>188</v>
      </c>
      <c r="H132" s="32" t="s">
        <v>7</v>
      </c>
      <c r="I132" s="78">
        <f>I133</f>
        <v>729.1</v>
      </c>
      <c r="J132" s="34">
        <f>J133</f>
        <v>729.1</v>
      </c>
    </row>
    <row r="133" spans="1:10" ht="22.5" x14ac:dyDescent="0.2">
      <c r="A133" s="35" t="s">
        <v>79</v>
      </c>
      <c r="B133" s="36">
        <v>63</v>
      </c>
      <c r="C133" s="28">
        <v>703</v>
      </c>
      <c r="D133" s="37" t="s">
        <v>155</v>
      </c>
      <c r="E133" s="38" t="s">
        <v>3</v>
      </c>
      <c r="F133" s="37" t="s">
        <v>2</v>
      </c>
      <c r="G133" s="39" t="s">
        <v>188</v>
      </c>
      <c r="H133" s="32">
        <v>600</v>
      </c>
      <c r="I133" s="78">
        <f>I134</f>
        <v>729.1</v>
      </c>
      <c r="J133" s="34">
        <f>J134</f>
        <v>729.1</v>
      </c>
    </row>
    <row r="134" spans="1:10" x14ac:dyDescent="0.2">
      <c r="A134" s="35" t="s">
        <v>156</v>
      </c>
      <c r="B134" s="36">
        <v>63</v>
      </c>
      <c r="C134" s="28">
        <v>703</v>
      </c>
      <c r="D134" s="37" t="s">
        <v>155</v>
      </c>
      <c r="E134" s="38" t="s">
        <v>3</v>
      </c>
      <c r="F134" s="37" t="s">
        <v>2</v>
      </c>
      <c r="G134" s="39" t="s">
        <v>188</v>
      </c>
      <c r="H134" s="32">
        <v>610</v>
      </c>
      <c r="I134" s="78">
        <v>729.1</v>
      </c>
      <c r="J134" s="34">
        <v>729.1</v>
      </c>
    </row>
    <row r="135" spans="1:10" ht="22.5" x14ac:dyDescent="0.2">
      <c r="A135" s="35" t="s">
        <v>187</v>
      </c>
      <c r="B135" s="36">
        <v>63</v>
      </c>
      <c r="C135" s="28">
        <v>703</v>
      </c>
      <c r="D135" s="37" t="s">
        <v>155</v>
      </c>
      <c r="E135" s="38" t="s">
        <v>3</v>
      </c>
      <c r="F135" s="37" t="s">
        <v>2</v>
      </c>
      <c r="G135" s="39" t="s">
        <v>186</v>
      </c>
      <c r="H135" s="32" t="s">
        <v>7</v>
      </c>
      <c r="I135" s="78">
        <f>I136</f>
        <v>363.1</v>
      </c>
      <c r="J135" s="34">
        <f>J136</f>
        <v>363.1</v>
      </c>
    </row>
    <row r="136" spans="1:10" ht="22.5" x14ac:dyDescent="0.2">
      <c r="A136" s="35" t="s">
        <v>79</v>
      </c>
      <c r="B136" s="36">
        <v>63</v>
      </c>
      <c r="C136" s="28">
        <v>703</v>
      </c>
      <c r="D136" s="37" t="s">
        <v>155</v>
      </c>
      <c r="E136" s="38" t="s">
        <v>3</v>
      </c>
      <c r="F136" s="37" t="s">
        <v>2</v>
      </c>
      <c r="G136" s="39" t="s">
        <v>186</v>
      </c>
      <c r="H136" s="32">
        <v>600</v>
      </c>
      <c r="I136" s="78">
        <f>I137</f>
        <v>363.1</v>
      </c>
      <c r="J136" s="34">
        <f>J137</f>
        <v>363.1</v>
      </c>
    </row>
    <row r="137" spans="1:10" x14ac:dyDescent="0.2">
      <c r="A137" s="35" t="s">
        <v>156</v>
      </c>
      <c r="B137" s="36">
        <v>63</v>
      </c>
      <c r="C137" s="28">
        <v>703</v>
      </c>
      <c r="D137" s="37" t="s">
        <v>155</v>
      </c>
      <c r="E137" s="38" t="s">
        <v>3</v>
      </c>
      <c r="F137" s="37" t="s">
        <v>2</v>
      </c>
      <c r="G137" s="39" t="s">
        <v>186</v>
      </c>
      <c r="H137" s="32">
        <v>610</v>
      </c>
      <c r="I137" s="78">
        <v>363.1</v>
      </c>
      <c r="J137" s="34">
        <v>363.1</v>
      </c>
    </row>
    <row r="138" spans="1:10" x14ac:dyDescent="0.2">
      <c r="A138" s="35" t="s">
        <v>185</v>
      </c>
      <c r="B138" s="36">
        <v>63</v>
      </c>
      <c r="C138" s="28">
        <v>703</v>
      </c>
      <c r="D138" s="37" t="s">
        <v>155</v>
      </c>
      <c r="E138" s="38" t="s">
        <v>3</v>
      </c>
      <c r="F138" s="37" t="s">
        <v>2</v>
      </c>
      <c r="G138" s="39" t="s">
        <v>184</v>
      </c>
      <c r="H138" s="32" t="s">
        <v>7</v>
      </c>
      <c r="I138" s="78">
        <f>I139</f>
        <v>12</v>
      </c>
      <c r="J138" s="34">
        <f>J139</f>
        <v>12</v>
      </c>
    </row>
    <row r="139" spans="1:10" ht="22.5" x14ac:dyDescent="0.2">
      <c r="A139" s="35" t="s">
        <v>79</v>
      </c>
      <c r="B139" s="36">
        <v>63</v>
      </c>
      <c r="C139" s="28">
        <v>703</v>
      </c>
      <c r="D139" s="37" t="s">
        <v>155</v>
      </c>
      <c r="E139" s="38" t="s">
        <v>3</v>
      </c>
      <c r="F139" s="37" t="s">
        <v>2</v>
      </c>
      <c r="G139" s="39" t="s">
        <v>184</v>
      </c>
      <c r="H139" s="32">
        <v>600</v>
      </c>
      <c r="I139" s="78">
        <f>I140</f>
        <v>12</v>
      </c>
      <c r="J139" s="34">
        <f>J140</f>
        <v>12</v>
      </c>
    </row>
    <row r="140" spans="1:10" x14ac:dyDescent="0.2">
      <c r="A140" s="35" t="s">
        <v>156</v>
      </c>
      <c r="B140" s="36">
        <v>63</v>
      </c>
      <c r="C140" s="28">
        <v>703</v>
      </c>
      <c r="D140" s="37" t="s">
        <v>155</v>
      </c>
      <c r="E140" s="38" t="s">
        <v>3</v>
      </c>
      <c r="F140" s="37" t="s">
        <v>2</v>
      </c>
      <c r="G140" s="39" t="s">
        <v>184</v>
      </c>
      <c r="H140" s="32">
        <v>610</v>
      </c>
      <c r="I140" s="78">
        <v>12</v>
      </c>
      <c r="J140" s="34">
        <v>12</v>
      </c>
    </row>
    <row r="141" spans="1:10" ht="56.25" x14ac:dyDescent="0.2">
      <c r="A141" s="35" t="s">
        <v>183</v>
      </c>
      <c r="B141" s="36">
        <v>63</v>
      </c>
      <c r="C141" s="28">
        <v>703</v>
      </c>
      <c r="D141" s="37" t="s">
        <v>155</v>
      </c>
      <c r="E141" s="38" t="s">
        <v>3</v>
      </c>
      <c r="F141" s="37" t="s">
        <v>2</v>
      </c>
      <c r="G141" s="39" t="s">
        <v>182</v>
      </c>
      <c r="H141" s="32" t="s">
        <v>7</v>
      </c>
      <c r="I141" s="78">
        <f>I142</f>
        <v>20558.7</v>
      </c>
      <c r="J141" s="34">
        <f>J142</f>
        <v>20558.7</v>
      </c>
    </row>
    <row r="142" spans="1:10" ht="22.5" x14ac:dyDescent="0.2">
      <c r="A142" s="35" t="s">
        <v>79</v>
      </c>
      <c r="B142" s="36">
        <v>63</v>
      </c>
      <c r="C142" s="28">
        <v>703</v>
      </c>
      <c r="D142" s="37" t="s">
        <v>155</v>
      </c>
      <c r="E142" s="38" t="s">
        <v>3</v>
      </c>
      <c r="F142" s="37" t="s">
        <v>2</v>
      </c>
      <c r="G142" s="39" t="s">
        <v>182</v>
      </c>
      <c r="H142" s="32">
        <v>600</v>
      </c>
      <c r="I142" s="78">
        <f>I143</f>
        <v>20558.7</v>
      </c>
      <c r="J142" s="34">
        <f>J143</f>
        <v>20558.7</v>
      </c>
    </row>
    <row r="143" spans="1:10" x14ac:dyDescent="0.2">
      <c r="A143" s="35" t="s">
        <v>156</v>
      </c>
      <c r="B143" s="36">
        <v>63</v>
      </c>
      <c r="C143" s="28">
        <v>703</v>
      </c>
      <c r="D143" s="37" t="s">
        <v>155</v>
      </c>
      <c r="E143" s="38" t="s">
        <v>3</v>
      </c>
      <c r="F143" s="37" t="s">
        <v>2</v>
      </c>
      <c r="G143" s="39" t="s">
        <v>182</v>
      </c>
      <c r="H143" s="32">
        <v>610</v>
      </c>
      <c r="I143" s="78">
        <v>20558.7</v>
      </c>
      <c r="J143" s="34">
        <v>20558.7</v>
      </c>
    </row>
    <row r="144" spans="1:10" x14ac:dyDescent="0.2">
      <c r="A144" s="26" t="s">
        <v>221</v>
      </c>
      <c r="B144" s="27">
        <v>63</v>
      </c>
      <c r="C144" s="28">
        <v>800</v>
      </c>
      <c r="D144" s="29" t="s">
        <v>7</v>
      </c>
      <c r="E144" s="30" t="s">
        <v>7</v>
      </c>
      <c r="F144" s="29" t="s">
        <v>7</v>
      </c>
      <c r="G144" s="31" t="s">
        <v>7</v>
      </c>
      <c r="H144" s="69" t="s">
        <v>7</v>
      </c>
      <c r="I144" s="33">
        <f>I145+I184</f>
        <v>108398.9</v>
      </c>
      <c r="J144" s="34">
        <f>J145+J184</f>
        <v>107593.60000000001</v>
      </c>
    </row>
    <row r="145" spans="1:10" x14ac:dyDescent="0.2">
      <c r="A145" s="26" t="s">
        <v>220</v>
      </c>
      <c r="B145" s="27">
        <v>63</v>
      </c>
      <c r="C145" s="28">
        <v>801</v>
      </c>
      <c r="D145" s="29" t="s">
        <v>7</v>
      </c>
      <c r="E145" s="30" t="s">
        <v>7</v>
      </c>
      <c r="F145" s="29" t="s">
        <v>7</v>
      </c>
      <c r="G145" s="31" t="s">
        <v>7</v>
      </c>
      <c r="H145" s="69" t="s">
        <v>7</v>
      </c>
      <c r="I145" s="33">
        <f>I146+I150</f>
        <v>106488.5</v>
      </c>
      <c r="J145" s="34">
        <f>J146+J150</f>
        <v>105683.20000000001</v>
      </c>
    </row>
    <row r="146" spans="1:10" ht="56.25" x14ac:dyDescent="0.2">
      <c r="A146" s="26" t="s">
        <v>305</v>
      </c>
      <c r="B146" s="27">
        <v>63</v>
      </c>
      <c r="C146" s="28">
        <v>801</v>
      </c>
      <c r="D146" s="29" t="s">
        <v>175</v>
      </c>
      <c r="E146" s="30" t="s">
        <v>3</v>
      </c>
      <c r="F146" s="29" t="s">
        <v>2</v>
      </c>
      <c r="G146" s="31" t="s">
        <v>9</v>
      </c>
      <c r="H146" s="69" t="s">
        <v>7</v>
      </c>
      <c r="I146" s="33">
        <f t="shared" ref="I146:J148" si="7">I147</f>
        <v>300</v>
      </c>
      <c r="J146" s="34">
        <f t="shared" si="7"/>
        <v>0</v>
      </c>
    </row>
    <row r="147" spans="1:10" ht="22.5" x14ac:dyDescent="0.2">
      <c r="A147" s="26" t="s">
        <v>176</v>
      </c>
      <c r="B147" s="27">
        <v>63</v>
      </c>
      <c r="C147" s="28">
        <v>801</v>
      </c>
      <c r="D147" s="29" t="s">
        <v>175</v>
      </c>
      <c r="E147" s="30" t="s">
        <v>3</v>
      </c>
      <c r="F147" s="29" t="s">
        <v>2</v>
      </c>
      <c r="G147" s="31" t="s">
        <v>174</v>
      </c>
      <c r="H147" s="69" t="s">
        <v>7</v>
      </c>
      <c r="I147" s="33">
        <f t="shared" si="7"/>
        <v>300</v>
      </c>
      <c r="J147" s="34">
        <f t="shared" si="7"/>
        <v>0</v>
      </c>
    </row>
    <row r="148" spans="1:10" ht="22.5" x14ac:dyDescent="0.2">
      <c r="A148" s="26" t="s">
        <v>79</v>
      </c>
      <c r="B148" s="27">
        <v>63</v>
      </c>
      <c r="C148" s="28">
        <v>801</v>
      </c>
      <c r="D148" s="29" t="s">
        <v>175</v>
      </c>
      <c r="E148" s="30" t="s">
        <v>3</v>
      </c>
      <c r="F148" s="29" t="s">
        <v>2</v>
      </c>
      <c r="G148" s="31" t="s">
        <v>174</v>
      </c>
      <c r="H148" s="69">
        <v>600</v>
      </c>
      <c r="I148" s="33">
        <f t="shared" si="7"/>
        <v>300</v>
      </c>
      <c r="J148" s="34">
        <f t="shared" si="7"/>
        <v>0</v>
      </c>
    </row>
    <row r="149" spans="1:10" x14ac:dyDescent="0.2">
      <c r="A149" s="26" t="s">
        <v>156</v>
      </c>
      <c r="B149" s="27">
        <v>63</v>
      </c>
      <c r="C149" s="28">
        <v>801</v>
      </c>
      <c r="D149" s="29" t="s">
        <v>175</v>
      </c>
      <c r="E149" s="30" t="s">
        <v>3</v>
      </c>
      <c r="F149" s="29" t="s">
        <v>2</v>
      </c>
      <c r="G149" s="31" t="s">
        <v>174</v>
      </c>
      <c r="H149" s="69">
        <v>610</v>
      </c>
      <c r="I149" s="33">
        <v>300</v>
      </c>
      <c r="J149" s="34">
        <v>0</v>
      </c>
    </row>
    <row r="150" spans="1:10" ht="45" x14ac:dyDescent="0.2">
      <c r="A150" s="26" t="s">
        <v>325</v>
      </c>
      <c r="B150" s="27">
        <v>63</v>
      </c>
      <c r="C150" s="28">
        <v>801</v>
      </c>
      <c r="D150" s="29" t="s">
        <v>206</v>
      </c>
      <c r="E150" s="30" t="s">
        <v>3</v>
      </c>
      <c r="F150" s="29" t="s">
        <v>2</v>
      </c>
      <c r="G150" s="31" t="s">
        <v>9</v>
      </c>
      <c r="H150" s="69" t="s">
        <v>7</v>
      </c>
      <c r="I150" s="33">
        <f>I151+I154+I157+I160++I166+I169+I172+I175+I178+I181+I163</f>
        <v>106188.5</v>
      </c>
      <c r="J150" s="34">
        <f>J151+J154+J157+J160+J163+J166+J169+J172+J175+J178+J181</f>
        <v>105683.20000000001</v>
      </c>
    </row>
    <row r="151" spans="1:10" ht="78.75" x14ac:dyDescent="0.2">
      <c r="A151" s="26" t="s">
        <v>219</v>
      </c>
      <c r="B151" s="27">
        <v>63</v>
      </c>
      <c r="C151" s="28">
        <v>801</v>
      </c>
      <c r="D151" s="29" t="s">
        <v>206</v>
      </c>
      <c r="E151" s="30" t="s">
        <v>3</v>
      </c>
      <c r="F151" s="29" t="s">
        <v>2</v>
      </c>
      <c r="G151" s="31" t="s">
        <v>218</v>
      </c>
      <c r="H151" s="69" t="s">
        <v>7</v>
      </c>
      <c r="I151" s="33">
        <f>I152</f>
        <v>80.099999999999994</v>
      </c>
      <c r="J151" s="34">
        <f>J152</f>
        <v>74.8</v>
      </c>
    </row>
    <row r="152" spans="1:10" ht="22.5" x14ac:dyDescent="0.2">
      <c r="A152" s="26" t="s">
        <v>79</v>
      </c>
      <c r="B152" s="27">
        <v>63</v>
      </c>
      <c r="C152" s="28">
        <v>801</v>
      </c>
      <c r="D152" s="29" t="s">
        <v>206</v>
      </c>
      <c r="E152" s="30" t="s">
        <v>3</v>
      </c>
      <c r="F152" s="29" t="s">
        <v>2</v>
      </c>
      <c r="G152" s="31" t="s">
        <v>218</v>
      </c>
      <c r="H152" s="69">
        <v>600</v>
      </c>
      <c r="I152" s="33">
        <f>I153</f>
        <v>80.099999999999994</v>
      </c>
      <c r="J152" s="34">
        <f>J153</f>
        <v>74.8</v>
      </c>
    </row>
    <row r="153" spans="1:10" x14ac:dyDescent="0.2">
      <c r="A153" s="26" t="s">
        <v>156</v>
      </c>
      <c r="B153" s="27">
        <v>63</v>
      </c>
      <c r="C153" s="28">
        <v>801</v>
      </c>
      <c r="D153" s="29" t="s">
        <v>206</v>
      </c>
      <c r="E153" s="30" t="s">
        <v>3</v>
      </c>
      <c r="F153" s="29" t="s">
        <v>2</v>
      </c>
      <c r="G153" s="31" t="s">
        <v>218</v>
      </c>
      <c r="H153" s="69">
        <v>610</v>
      </c>
      <c r="I153" s="33">
        <v>80.099999999999994</v>
      </c>
      <c r="J153" s="34">
        <v>74.8</v>
      </c>
    </row>
    <row r="154" spans="1:10" ht="22.5" x14ac:dyDescent="0.2">
      <c r="A154" s="26" t="s">
        <v>187</v>
      </c>
      <c r="B154" s="27">
        <v>63</v>
      </c>
      <c r="C154" s="28">
        <v>801</v>
      </c>
      <c r="D154" s="29" t="s">
        <v>206</v>
      </c>
      <c r="E154" s="30" t="s">
        <v>3</v>
      </c>
      <c r="F154" s="29" t="s">
        <v>2</v>
      </c>
      <c r="G154" s="31" t="s">
        <v>186</v>
      </c>
      <c r="H154" s="69" t="s">
        <v>7</v>
      </c>
      <c r="I154" s="33">
        <f>I155</f>
        <v>2493</v>
      </c>
      <c r="J154" s="34">
        <f>J155</f>
        <v>2493</v>
      </c>
    </row>
    <row r="155" spans="1:10" ht="22.5" x14ac:dyDescent="0.2">
      <c r="A155" s="26" t="s">
        <v>79</v>
      </c>
      <c r="B155" s="27">
        <v>63</v>
      </c>
      <c r="C155" s="28">
        <v>801</v>
      </c>
      <c r="D155" s="29" t="s">
        <v>206</v>
      </c>
      <c r="E155" s="30" t="s">
        <v>3</v>
      </c>
      <c r="F155" s="29" t="s">
        <v>2</v>
      </c>
      <c r="G155" s="31" t="s">
        <v>186</v>
      </c>
      <c r="H155" s="69">
        <v>600</v>
      </c>
      <c r="I155" s="33">
        <f>I156</f>
        <v>2493</v>
      </c>
      <c r="J155" s="34">
        <f>J156</f>
        <v>2493</v>
      </c>
    </row>
    <row r="156" spans="1:10" x14ac:dyDescent="0.2">
      <c r="A156" s="26" t="s">
        <v>156</v>
      </c>
      <c r="B156" s="27">
        <v>63</v>
      </c>
      <c r="C156" s="28">
        <v>801</v>
      </c>
      <c r="D156" s="29" t="s">
        <v>206</v>
      </c>
      <c r="E156" s="30" t="s">
        <v>3</v>
      </c>
      <c r="F156" s="29" t="s">
        <v>2</v>
      </c>
      <c r="G156" s="31" t="s">
        <v>186</v>
      </c>
      <c r="H156" s="69">
        <v>610</v>
      </c>
      <c r="I156" s="33">
        <v>2493</v>
      </c>
      <c r="J156" s="34">
        <v>2493</v>
      </c>
    </row>
    <row r="157" spans="1:10" x14ac:dyDescent="0.2">
      <c r="A157" s="26" t="s">
        <v>217</v>
      </c>
      <c r="B157" s="27">
        <v>63</v>
      </c>
      <c r="C157" s="28">
        <v>801</v>
      </c>
      <c r="D157" s="29" t="s">
        <v>206</v>
      </c>
      <c r="E157" s="30" t="s">
        <v>3</v>
      </c>
      <c r="F157" s="29" t="s">
        <v>2</v>
      </c>
      <c r="G157" s="31" t="s">
        <v>216</v>
      </c>
      <c r="H157" s="69" t="s">
        <v>7</v>
      </c>
      <c r="I157" s="33">
        <f>I158</f>
        <v>454</v>
      </c>
      <c r="J157" s="34">
        <f>J158</f>
        <v>454</v>
      </c>
    </row>
    <row r="158" spans="1:10" ht="22.5" x14ac:dyDescent="0.2">
      <c r="A158" s="26" t="s">
        <v>79</v>
      </c>
      <c r="B158" s="27">
        <v>63</v>
      </c>
      <c r="C158" s="28">
        <v>801</v>
      </c>
      <c r="D158" s="29" t="s">
        <v>206</v>
      </c>
      <c r="E158" s="30" t="s">
        <v>3</v>
      </c>
      <c r="F158" s="29" t="s">
        <v>2</v>
      </c>
      <c r="G158" s="31" t="s">
        <v>216</v>
      </c>
      <c r="H158" s="69">
        <v>600</v>
      </c>
      <c r="I158" s="33">
        <f>I159</f>
        <v>454</v>
      </c>
      <c r="J158" s="34">
        <f>J159</f>
        <v>454</v>
      </c>
    </row>
    <row r="159" spans="1:10" x14ac:dyDescent="0.2">
      <c r="A159" s="26" t="s">
        <v>156</v>
      </c>
      <c r="B159" s="27">
        <v>63</v>
      </c>
      <c r="C159" s="28">
        <v>801</v>
      </c>
      <c r="D159" s="29" t="s">
        <v>206</v>
      </c>
      <c r="E159" s="30" t="s">
        <v>3</v>
      </c>
      <c r="F159" s="29" t="s">
        <v>2</v>
      </c>
      <c r="G159" s="31" t="s">
        <v>216</v>
      </c>
      <c r="H159" s="69">
        <v>610</v>
      </c>
      <c r="I159" s="33">
        <v>454</v>
      </c>
      <c r="J159" s="34">
        <v>454</v>
      </c>
    </row>
    <row r="160" spans="1:10" x14ac:dyDescent="0.2">
      <c r="A160" s="26" t="s">
        <v>196</v>
      </c>
      <c r="B160" s="27">
        <v>63</v>
      </c>
      <c r="C160" s="28">
        <v>801</v>
      </c>
      <c r="D160" s="29" t="s">
        <v>206</v>
      </c>
      <c r="E160" s="30" t="s">
        <v>3</v>
      </c>
      <c r="F160" s="29" t="s">
        <v>2</v>
      </c>
      <c r="G160" s="31" t="s">
        <v>195</v>
      </c>
      <c r="H160" s="69" t="s">
        <v>7</v>
      </c>
      <c r="I160" s="33">
        <f>I161</f>
        <v>500</v>
      </c>
      <c r="J160" s="34">
        <f>J161</f>
        <v>0</v>
      </c>
    </row>
    <row r="161" spans="1:10" ht="22.5" x14ac:dyDescent="0.2">
      <c r="A161" s="26" t="s">
        <v>79</v>
      </c>
      <c r="B161" s="27">
        <v>63</v>
      </c>
      <c r="C161" s="28">
        <v>801</v>
      </c>
      <c r="D161" s="29" t="s">
        <v>206</v>
      </c>
      <c r="E161" s="30" t="s">
        <v>3</v>
      </c>
      <c r="F161" s="29" t="s">
        <v>2</v>
      </c>
      <c r="G161" s="31" t="s">
        <v>195</v>
      </c>
      <c r="H161" s="69">
        <v>600</v>
      </c>
      <c r="I161" s="33">
        <f>I162</f>
        <v>500</v>
      </c>
      <c r="J161" s="34">
        <f>J162</f>
        <v>0</v>
      </c>
    </row>
    <row r="162" spans="1:10" x14ac:dyDescent="0.2">
      <c r="A162" s="26" t="s">
        <v>156</v>
      </c>
      <c r="B162" s="27">
        <v>63</v>
      </c>
      <c r="C162" s="28">
        <v>801</v>
      </c>
      <c r="D162" s="29" t="s">
        <v>206</v>
      </c>
      <c r="E162" s="30" t="s">
        <v>3</v>
      </c>
      <c r="F162" s="29" t="s">
        <v>2</v>
      </c>
      <c r="G162" s="31" t="s">
        <v>195</v>
      </c>
      <c r="H162" s="69">
        <v>610</v>
      </c>
      <c r="I162" s="33">
        <v>500</v>
      </c>
      <c r="J162" s="34">
        <v>0</v>
      </c>
    </row>
    <row r="163" spans="1:10" ht="45" customHeight="1" x14ac:dyDescent="0.2">
      <c r="A163" s="26" t="s">
        <v>215</v>
      </c>
      <c r="B163" s="27">
        <v>63</v>
      </c>
      <c r="C163" s="28">
        <v>801</v>
      </c>
      <c r="D163" s="29" t="s">
        <v>206</v>
      </c>
      <c r="E163" s="30" t="s">
        <v>3</v>
      </c>
      <c r="F163" s="29" t="s">
        <v>2</v>
      </c>
      <c r="G163" s="31" t="s">
        <v>214</v>
      </c>
      <c r="H163" s="69" t="s">
        <v>7</v>
      </c>
      <c r="I163" s="33">
        <f>I164</f>
        <v>72936.7</v>
      </c>
      <c r="J163" s="34">
        <f>J164</f>
        <v>72936.7</v>
      </c>
    </row>
    <row r="164" spans="1:10" ht="22.5" x14ac:dyDescent="0.2">
      <c r="A164" s="26" t="s">
        <v>79</v>
      </c>
      <c r="B164" s="27">
        <v>63</v>
      </c>
      <c r="C164" s="28">
        <v>801</v>
      </c>
      <c r="D164" s="29" t="s">
        <v>206</v>
      </c>
      <c r="E164" s="30" t="s">
        <v>3</v>
      </c>
      <c r="F164" s="29" t="s">
        <v>2</v>
      </c>
      <c r="G164" s="31" t="s">
        <v>214</v>
      </c>
      <c r="H164" s="69">
        <v>600</v>
      </c>
      <c r="I164" s="33">
        <f>I165</f>
        <v>72936.7</v>
      </c>
      <c r="J164" s="34">
        <f>J165</f>
        <v>72936.7</v>
      </c>
    </row>
    <row r="165" spans="1:10" x14ac:dyDescent="0.2">
      <c r="A165" s="26" t="s">
        <v>156</v>
      </c>
      <c r="B165" s="27">
        <v>63</v>
      </c>
      <c r="C165" s="28">
        <v>801</v>
      </c>
      <c r="D165" s="29" t="s">
        <v>206</v>
      </c>
      <c r="E165" s="30" t="s">
        <v>3</v>
      </c>
      <c r="F165" s="29" t="s">
        <v>2</v>
      </c>
      <c r="G165" s="31" t="s">
        <v>214</v>
      </c>
      <c r="H165" s="69">
        <v>610</v>
      </c>
      <c r="I165" s="33">
        <v>72936.7</v>
      </c>
      <c r="J165" s="34">
        <v>72936.7</v>
      </c>
    </row>
    <row r="166" spans="1:10" ht="45" x14ac:dyDescent="0.2">
      <c r="A166" s="26" t="s">
        <v>213</v>
      </c>
      <c r="B166" s="27">
        <v>63</v>
      </c>
      <c r="C166" s="28">
        <v>801</v>
      </c>
      <c r="D166" s="29" t="s">
        <v>206</v>
      </c>
      <c r="E166" s="30" t="s">
        <v>3</v>
      </c>
      <c r="F166" s="29" t="s">
        <v>2</v>
      </c>
      <c r="G166" s="31" t="s">
        <v>212</v>
      </c>
      <c r="H166" s="69" t="s">
        <v>7</v>
      </c>
      <c r="I166" s="33">
        <f>I167</f>
        <v>6298.1</v>
      </c>
      <c r="J166" s="34">
        <f>J167</f>
        <v>6298.1</v>
      </c>
    </row>
    <row r="167" spans="1:10" ht="22.5" x14ac:dyDescent="0.2">
      <c r="A167" s="26" t="s">
        <v>79</v>
      </c>
      <c r="B167" s="27">
        <v>63</v>
      </c>
      <c r="C167" s="28">
        <v>801</v>
      </c>
      <c r="D167" s="29" t="s">
        <v>206</v>
      </c>
      <c r="E167" s="30" t="s">
        <v>3</v>
      </c>
      <c r="F167" s="29" t="s">
        <v>2</v>
      </c>
      <c r="G167" s="31" t="s">
        <v>212</v>
      </c>
      <c r="H167" s="69">
        <v>600</v>
      </c>
      <c r="I167" s="33">
        <f>I168</f>
        <v>6298.1</v>
      </c>
      <c r="J167" s="34">
        <f>J168</f>
        <v>6298.1</v>
      </c>
    </row>
    <row r="168" spans="1:10" x14ac:dyDescent="0.2">
      <c r="A168" s="26" t="s">
        <v>156</v>
      </c>
      <c r="B168" s="27">
        <v>63</v>
      </c>
      <c r="C168" s="28">
        <v>801</v>
      </c>
      <c r="D168" s="29" t="s">
        <v>206</v>
      </c>
      <c r="E168" s="30" t="s">
        <v>3</v>
      </c>
      <c r="F168" s="29" t="s">
        <v>2</v>
      </c>
      <c r="G168" s="31" t="s">
        <v>212</v>
      </c>
      <c r="H168" s="69">
        <v>610</v>
      </c>
      <c r="I168" s="33">
        <v>6298.1</v>
      </c>
      <c r="J168" s="34">
        <v>6298.1</v>
      </c>
    </row>
    <row r="169" spans="1:10" ht="30" customHeight="1" x14ac:dyDescent="0.2">
      <c r="A169" s="26" t="s">
        <v>211</v>
      </c>
      <c r="B169" s="27">
        <v>63</v>
      </c>
      <c r="C169" s="28">
        <v>801</v>
      </c>
      <c r="D169" s="29" t="s">
        <v>206</v>
      </c>
      <c r="E169" s="30" t="s">
        <v>3</v>
      </c>
      <c r="F169" s="29" t="s">
        <v>2</v>
      </c>
      <c r="G169" s="31" t="s">
        <v>210</v>
      </c>
      <c r="H169" s="69" t="s">
        <v>7</v>
      </c>
      <c r="I169" s="33">
        <f>I170</f>
        <v>21959.599999999999</v>
      </c>
      <c r="J169" s="34">
        <f>J170</f>
        <v>21959.599999999999</v>
      </c>
    </row>
    <row r="170" spans="1:10" ht="22.5" x14ac:dyDescent="0.2">
      <c r="A170" s="26" t="s">
        <v>79</v>
      </c>
      <c r="B170" s="27">
        <v>63</v>
      </c>
      <c r="C170" s="28">
        <v>801</v>
      </c>
      <c r="D170" s="29" t="s">
        <v>206</v>
      </c>
      <c r="E170" s="30" t="s">
        <v>3</v>
      </c>
      <c r="F170" s="29" t="s">
        <v>2</v>
      </c>
      <c r="G170" s="31" t="s">
        <v>210</v>
      </c>
      <c r="H170" s="69">
        <v>600</v>
      </c>
      <c r="I170" s="33">
        <f>I171</f>
        <v>21959.599999999999</v>
      </c>
      <c r="J170" s="34">
        <f>J171</f>
        <v>21959.599999999999</v>
      </c>
    </row>
    <row r="171" spans="1:10" x14ac:dyDescent="0.2">
      <c r="A171" s="26" t="s">
        <v>156</v>
      </c>
      <c r="B171" s="27">
        <v>63</v>
      </c>
      <c r="C171" s="28">
        <v>801</v>
      </c>
      <c r="D171" s="29" t="s">
        <v>206</v>
      </c>
      <c r="E171" s="30" t="s">
        <v>3</v>
      </c>
      <c r="F171" s="29" t="s">
        <v>2</v>
      </c>
      <c r="G171" s="31" t="s">
        <v>210</v>
      </c>
      <c r="H171" s="69">
        <v>610</v>
      </c>
      <c r="I171" s="74">
        <v>21959.599999999999</v>
      </c>
      <c r="J171" s="34">
        <v>21959.599999999999</v>
      </c>
    </row>
    <row r="172" spans="1:10" ht="33.75" x14ac:dyDescent="0.2">
      <c r="A172" s="35" t="s">
        <v>314</v>
      </c>
      <c r="B172" s="36">
        <v>63</v>
      </c>
      <c r="C172" s="28">
        <v>801</v>
      </c>
      <c r="D172" s="37" t="s">
        <v>206</v>
      </c>
      <c r="E172" s="38" t="s">
        <v>3</v>
      </c>
      <c r="F172" s="37" t="s">
        <v>2</v>
      </c>
      <c r="G172" s="39" t="s">
        <v>279</v>
      </c>
      <c r="H172" s="69" t="s">
        <v>7</v>
      </c>
      <c r="I172" s="73">
        <f>I173</f>
        <v>300</v>
      </c>
      <c r="J172" s="34">
        <f>J173</f>
        <v>300</v>
      </c>
    </row>
    <row r="173" spans="1:10" ht="22.5" x14ac:dyDescent="0.2">
      <c r="A173" s="35" t="s">
        <v>79</v>
      </c>
      <c r="B173" s="36">
        <v>63</v>
      </c>
      <c r="C173" s="28">
        <v>801</v>
      </c>
      <c r="D173" s="37" t="s">
        <v>206</v>
      </c>
      <c r="E173" s="38" t="s">
        <v>3</v>
      </c>
      <c r="F173" s="37" t="s">
        <v>2</v>
      </c>
      <c r="G173" s="39" t="s">
        <v>279</v>
      </c>
      <c r="H173" s="69">
        <v>600</v>
      </c>
      <c r="I173" s="73">
        <f>I174</f>
        <v>300</v>
      </c>
      <c r="J173" s="34">
        <f>J174</f>
        <v>300</v>
      </c>
    </row>
    <row r="174" spans="1:10" x14ac:dyDescent="0.2">
      <c r="A174" s="35" t="s">
        <v>156</v>
      </c>
      <c r="B174" s="36">
        <v>63</v>
      </c>
      <c r="C174" s="28">
        <v>801</v>
      </c>
      <c r="D174" s="37" t="s">
        <v>206</v>
      </c>
      <c r="E174" s="38" t="s">
        <v>3</v>
      </c>
      <c r="F174" s="37" t="s">
        <v>2</v>
      </c>
      <c r="G174" s="39" t="s">
        <v>279</v>
      </c>
      <c r="H174" s="69">
        <v>610</v>
      </c>
      <c r="I174" s="73">
        <v>300</v>
      </c>
      <c r="J174" s="34">
        <v>300</v>
      </c>
    </row>
    <row r="175" spans="1:10" x14ac:dyDescent="0.2">
      <c r="A175" s="26" t="s">
        <v>311</v>
      </c>
      <c r="B175" s="27">
        <v>63</v>
      </c>
      <c r="C175" s="28">
        <v>801</v>
      </c>
      <c r="D175" s="29" t="s">
        <v>206</v>
      </c>
      <c r="E175" s="30" t="s">
        <v>3</v>
      </c>
      <c r="F175" s="29" t="s">
        <v>2</v>
      </c>
      <c r="G175" s="31" t="s">
        <v>209</v>
      </c>
      <c r="H175" s="69" t="s">
        <v>7</v>
      </c>
      <c r="I175" s="33">
        <f>I176</f>
        <v>752</v>
      </c>
      <c r="J175" s="34">
        <f>J176</f>
        <v>752</v>
      </c>
    </row>
    <row r="176" spans="1:10" ht="22.5" x14ac:dyDescent="0.2">
      <c r="A176" s="26" t="s">
        <v>79</v>
      </c>
      <c r="B176" s="27">
        <v>63</v>
      </c>
      <c r="C176" s="28">
        <v>801</v>
      </c>
      <c r="D176" s="29" t="s">
        <v>206</v>
      </c>
      <c r="E176" s="30" t="s">
        <v>3</v>
      </c>
      <c r="F176" s="29" t="s">
        <v>2</v>
      </c>
      <c r="G176" s="31" t="s">
        <v>209</v>
      </c>
      <c r="H176" s="69">
        <v>600</v>
      </c>
      <c r="I176" s="33">
        <f>I177</f>
        <v>752</v>
      </c>
      <c r="J176" s="34">
        <f>J177</f>
        <v>752</v>
      </c>
    </row>
    <row r="177" spans="1:10" x14ac:dyDescent="0.2">
      <c r="A177" s="26" t="s">
        <v>156</v>
      </c>
      <c r="B177" s="27">
        <v>63</v>
      </c>
      <c r="C177" s="28">
        <v>801</v>
      </c>
      <c r="D177" s="29" t="s">
        <v>206</v>
      </c>
      <c r="E177" s="30" t="s">
        <v>3</v>
      </c>
      <c r="F177" s="29" t="s">
        <v>2</v>
      </c>
      <c r="G177" s="31" t="s">
        <v>209</v>
      </c>
      <c r="H177" s="69">
        <v>610</v>
      </c>
      <c r="I177" s="33">
        <f>50+702</f>
        <v>752</v>
      </c>
      <c r="J177" s="34">
        <f>50+702</f>
        <v>752</v>
      </c>
    </row>
    <row r="178" spans="1:10" ht="22.5" x14ac:dyDescent="0.2">
      <c r="A178" s="26" t="s">
        <v>259</v>
      </c>
      <c r="B178" s="27">
        <v>63</v>
      </c>
      <c r="C178" s="28">
        <v>801</v>
      </c>
      <c r="D178" s="29" t="s">
        <v>206</v>
      </c>
      <c r="E178" s="30" t="s">
        <v>3</v>
      </c>
      <c r="F178" s="29" t="s">
        <v>2</v>
      </c>
      <c r="G178" s="31" t="s">
        <v>208</v>
      </c>
      <c r="H178" s="69" t="s">
        <v>7</v>
      </c>
      <c r="I178" s="33">
        <f>I179</f>
        <v>215</v>
      </c>
      <c r="J178" s="34">
        <f>J179</f>
        <v>215</v>
      </c>
    </row>
    <row r="179" spans="1:10" ht="22.5" x14ac:dyDescent="0.2">
      <c r="A179" s="26" t="s">
        <v>79</v>
      </c>
      <c r="B179" s="27">
        <v>63</v>
      </c>
      <c r="C179" s="28">
        <v>801</v>
      </c>
      <c r="D179" s="29" t="s">
        <v>206</v>
      </c>
      <c r="E179" s="30" t="s">
        <v>3</v>
      </c>
      <c r="F179" s="29" t="s">
        <v>2</v>
      </c>
      <c r="G179" s="31" t="s">
        <v>208</v>
      </c>
      <c r="H179" s="69">
        <v>600</v>
      </c>
      <c r="I179" s="33">
        <f>I180</f>
        <v>215</v>
      </c>
      <c r="J179" s="34">
        <f>J180</f>
        <v>215</v>
      </c>
    </row>
    <row r="180" spans="1:10" x14ac:dyDescent="0.2">
      <c r="A180" s="26" t="s">
        <v>156</v>
      </c>
      <c r="B180" s="27">
        <v>63</v>
      </c>
      <c r="C180" s="28">
        <v>801</v>
      </c>
      <c r="D180" s="29" t="s">
        <v>206</v>
      </c>
      <c r="E180" s="30" t="s">
        <v>3</v>
      </c>
      <c r="F180" s="29" t="s">
        <v>2</v>
      </c>
      <c r="G180" s="31" t="s">
        <v>208</v>
      </c>
      <c r="H180" s="69">
        <v>610</v>
      </c>
      <c r="I180" s="33">
        <v>215</v>
      </c>
      <c r="J180" s="34">
        <v>215</v>
      </c>
    </row>
    <row r="181" spans="1:10" ht="33.75" x14ac:dyDescent="0.2">
      <c r="A181" s="91" t="s">
        <v>323</v>
      </c>
      <c r="B181" s="36">
        <v>63</v>
      </c>
      <c r="C181" s="28">
        <v>801</v>
      </c>
      <c r="D181" s="37" t="s">
        <v>206</v>
      </c>
      <c r="E181" s="38" t="s">
        <v>3</v>
      </c>
      <c r="F181" s="37" t="s">
        <v>2</v>
      </c>
      <c r="G181" s="39" t="s">
        <v>166</v>
      </c>
      <c r="H181" s="69" t="s">
        <v>7</v>
      </c>
      <c r="I181" s="73">
        <f>I182</f>
        <v>200</v>
      </c>
      <c r="J181" s="34">
        <f>J182</f>
        <v>200</v>
      </c>
    </row>
    <row r="182" spans="1:10" ht="22.5" x14ac:dyDescent="0.2">
      <c r="A182" s="35" t="s">
        <v>79</v>
      </c>
      <c r="B182" s="36">
        <v>63</v>
      </c>
      <c r="C182" s="28">
        <v>801</v>
      </c>
      <c r="D182" s="37" t="s">
        <v>206</v>
      </c>
      <c r="E182" s="38" t="s">
        <v>3</v>
      </c>
      <c r="F182" s="37" t="s">
        <v>2</v>
      </c>
      <c r="G182" s="39" t="s">
        <v>166</v>
      </c>
      <c r="H182" s="69">
        <v>600</v>
      </c>
      <c r="I182" s="73">
        <f>I183</f>
        <v>200</v>
      </c>
      <c r="J182" s="34">
        <f>J183</f>
        <v>200</v>
      </c>
    </row>
    <row r="183" spans="1:10" x14ac:dyDescent="0.2">
      <c r="A183" s="35" t="s">
        <v>156</v>
      </c>
      <c r="B183" s="36">
        <v>63</v>
      </c>
      <c r="C183" s="28">
        <v>801</v>
      </c>
      <c r="D183" s="37" t="s">
        <v>206</v>
      </c>
      <c r="E183" s="38" t="s">
        <v>3</v>
      </c>
      <c r="F183" s="37" t="s">
        <v>2</v>
      </c>
      <c r="G183" s="39" t="s">
        <v>166</v>
      </c>
      <c r="H183" s="69">
        <v>610</v>
      </c>
      <c r="I183" s="73">
        <v>200</v>
      </c>
      <c r="J183" s="34">
        <v>200</v>
      </c>
    </row>
    <row r="184" spans="1:10" x14ac:dyDescent="0.2">
      <c r="A184" s="26" t="s">
        <v>207</v>
      </c>
      <c r="B184" s="27">
        <v>63</v>
      </c>
      <c r="C184" s="28">
        <v>804</v>
      </c>
      <c r="D184" s="29" t="s">
        <v>7</v>
      </c>
      <c r="E184" s="30" t="s">
        <v>7</v>
      </c>
      <c r="F184" s="29" t="s">
        <v>7</v>
      </c>
      <c r="G184" s="31" t="s">
        <v>7</v>
      </c>
      <c r="H184" s="69" t="s">
        <v>7</v>
      </c>
      <c r="I184" s="33">
        <f>I185</f>
        <v>1910.3999999999999</v>
      </c>
      <c r="J184" s="34">
        <f>J185</f>
        <v>1910.3999999999999</v>
      </c>
    </row>
    <row r="185" spans="1:10" ht="45" x14ac:dyDescent="0.2">
      <c r="A185" s="26" t="s">
        <v>325</v>
      </c>
      <c r="B185" s="27">
        <v>63</v>
      </c>
      <c r="C185" s="28">
        <v>804</v>
      </c>
      <c r="D185" s="29" t="s">
        <v>206</v>
      </c>
      <c r="E185" s="30" t="s">
        <v>3</v>
      </c>
      <c r="F185" s="29" t="s">
        <v>2</v>
      </c>
      <c r="G185" s="31" t="s">
        <v>9</v>
      </c>
      <c r="H185" s="69" t="s">
        <v>7</v>
      </c>
      <c r="I185" s="33">
        <f>I186</f>
        <v>1910.3999999999999</v>
      </c>
      <c r="J185" s="34">
        <f>J186</f>
        <v>1910.3999999999999</v>
      </c>
    </row>
    <row r="186" spans="1:10" ht="22.5" x14ac:dyDescent="0.2">
      <c r="A186" s="26" t="s">
        <v>15</v>
      </c>
      <c r="B186" s="27">
        <v>63</v>
      </c>
      <c r="C186" s="28">
        <v>804</v>
      </c>
      <c r="D186" s="29" t="s">
        <v>206</v>
      </c>
      <c r="E186" s="30" t="s">
        <v>3</v>
      </c>
      <c r="F186" s="29" t="s">
        <v>2</v>
      </c>
      <c r="G186" s="31" t="s">
        <v>11</v>
      </c>
      <c r="H186" s="69" t="s">
        <v>7</v>
      </c>
      <c r="I186" s="33">
        <f>I187+I189</f>
        <v>1910.3999999999999</v>
      </c>
      <c r="J186" s="34">
        <f>J187+J189</f>
        <v>1910.3999999999999</v>
      </c>
    </row>
    <row r="187" spans="1:10" ht="45" x14ac:dyDescent="0.2">
      <c r="A187" s="26" t="s">
        <v>6</v>
      </c>
      <c r="B187" s="27">
        <v>63</v>
      </c>
      <c r="C187" s="28">
        <v>804</v>
      </c>
      <c r="D187" s="29" t="s">
        <v>206</v>
      </c>
      <c r="E187" s="30" t="s">
        <v>3</v>
      </c>
      <c r="F187" s="29" t="s">
        <v>2</v>
      </c>
      <c r="G187" s="31" t="s">
        <v>11</v>
      </c>
      <c r="H187" s="69">
        <v>100</v>
      </c>
      <c r="I187" s="33">
        <f>I188</f>
        <v>1862.6999999999998</v>
      </c>
      <c r="J187" s="34">
        <f>J188</f>
        <v>1862.6999999999998</v>
      </c>
    </row>
    <row r="188" spans="1:10" ht="22.5" x14ac:dyDescent="0.2">
      <c r="A188" s="26" t="s">
        <v>5</v>
      </c>
      <c r="B188" s="27">
        <v>63</v>
      </c>
      <c r="C188" s="28">
        <v>804</v>
      </c>
      <c r="D188" s="29" t="s">
        <v>206</v>
      </c>
      <c r="E188" s="30" t="s">
        <v>3</v>
      </c>
      <c r="F188" s="29" t="s">
        <v>2</v>
      </c>
      <c r="G188" s="31" t="s">
        <v>11</v>
      </c>
      <c r="H188" s="69">
        <v>120</v>
      </c>
      <c r="I188" s="33">
        <f>1347.3+108.5+406.9</f>
        <v>1862.6999999999998</v>
      </c>
      <c r="J188" s="34">
        <f>1347.3+108.5+406.9</f>
        <v>1862.6999999999998</v>
      </c>
    </row>
    <row r="189" spans="1:10" ht="22.5" x14ac:dyDescent="0.2">
      <c r="A189" s="26" t="s">
        <v>14</v>
      </c>
      <c r="B189" s="27">
        <v>63</v>
      </c>
      <c r="C189" s="28">
        <v>804</v>
      </c>
      <c r="D189" s="29" t="s">
        <v>206</v>
      </c>
      <c r="E189" s="30" t="s">
        <v>3</v>
      </c>
      <c r="F189" s="29" t="s">
        <v>2</v>
      </c>
      <c r="G189" s="31" t="s">
        <v>11</v>
      </c>
      <c r="H189" s="69">
        <v>200</v>
      </c>
      <c r="I189" s="33">
        <f>I190</f>
        <v>47.7</v>
      </c>
      <c r="J189" s="34">
        <f>J190</f>
        <v>47.7</v>
      </c>
    </row>
    <row r="190" spans="1:10" ht="22.5" x14ac:dyDescent="0.2">
      <c r="A190" s="26" t="s">
        <v>13</v>
      </c>
      <c r="B190" s="27">
        <v>63</v>
      </c>
      <c r="C190" s="28">
        <v>804</v>
      </c>
      <c r="D190" s="29" t="s">
        <v>206</v>
      </c>
      <c r="E190" s="30" t="s">
        <v>3</v>
      </c>
      <c r="F190" s="29" t="s">
        <v>2</v>
      </c>
      <c r="G190" s="31" t="s">
        <v>11</v>
      </c>
      <c r="H190" s="69">
        <v>240</v>
      </c>
      <c r="I190" s="33">
        <v>47.7</v>
      </c>
      <c r="J190" s="34">
        <v>47.7</v>
      </c>
    </row>
    <row r="191" spans="1:10" ht="33.75" x14ac:dyDescent="0.2">
      <c r="A191" s="40" t="s">
        <v>205</v>
      </c>
      <c r="B191" s="41">
        <v>78</v>
      </c>
      <c r="C191" s="42" t="s">
        <v>7</v>
      </c>
      <c r="D191" s="43" t="s">
        <v>7</v>
      </c>
      <c r="E191" s="44" t="s">
        <v>7</v>
      </c>
      <c r="F191" s="43" t="s">
        <v>7</v>
      </c>
      <c r="G191" s="45" t="s">
        <v>7</v>
      </c>
      <c r="H191" s="46" t="s">
        <v>7</v>
      </c>
      <c r="I191" s="66">
        <f>I192+I198+I296+I308</f>
        <v>663468.69999999995</v>
      </c>
      <c r="J191" s="67">
        <f>J192+J198+J296+J308</f>
        <v>700193.6</v>
      </c>
    </row>
    <row r="192" spans="1:10" s="10" customFormat="1" x14ac:dyDescent="0.2">
      <c r="A192" s="26" t="s">
        <v>27</v>
      </c>
      <c r="B192" s="27">
        <v>78</v>
      </c>
      <c r="C192" s="28">
        <v>100</v>
      </c>
      <c r="D192" s="29" t="s">
        <v>7</v>
      </c>
      <c r="E192" s="30" t="s">
        <v>7</v>
      </c>
      <c r="F192" s="29" t="s">
        <v>7</v>
      </c>
      <c r="G192" s="31" t="s">
        <v>7</v>
      </c>
      <c r="H192" s="32" t="s">
        <v>7</v>
      </c>
      <c r="I192" s="33">
        <f>I193</f>
        <v>101.5</v>
      </c>
      <c r="J192" s="34">
        <f>J193</f>
        <v>101.5</v>
      </c>
    </row>
    <row r="193" spans="1:10" s="10" customFormat="1" x14ac:dyDescent="0.2">
      <c r="A193" s="26" t="s">
        <v>86</v>
      </c>
      <c r="B193" s="27">
        <v>78</v>
      </c>
      <c r="C193" s="28">
        <v>113</v>
      </c>
      <c r="D193" s="29" t="s">
        <v>7</v>
      </c>
      <c r="E193" s="30" t="s">
        <v>7</v>
      </c>
      <c r="F193" s="29" t="s">
        <v>7</v>
      </c>
      <c r="G193" s="31" t="s">
        <v>7</v>
      </c>
      <c r="H193" s="32" t="s">
        <v>7</v>
      </c>
      <c r="I193" s="33">
        <f>I194</f>
        <v>101.5</v>
      </c>
      <c r="J193" s="34">
        <f>J194</f>
        <v>101.5</v>
      </c>
    </row>
    <row r="194" spans="1:10" ht="45" x14ac:dyDescent="0.2">
      <c r="A194" s="26" t="s">
        <v>303</v>
      </c>
      <c r="B194" s="27">
        <v>78</v>
      </c>
      <c r="C194" s="28">
        <v>113</v>
      </c>
      <c r="D194" s="29" t="s">
        <v>34</v>
      </c>
      <c r="E194" s="30" t="s">
        <v>3</v>
      </c>
      <c r="F194" s="29" t="s">
        <v>2</v>
      </c>
      <c r="G194" s="31" t="s">
        <v>9</v>
      </c>
      <c r="H194" s="32" t="s">
        <v>7</v>
      </c>
      <c r="I194" s="33">
        <f t="shared" ref="I194:J196" si="8">I195</f>
        <v>101.5</v>
      </c>
      <c r="J194" s="34">
        <f t="shared" si="8"/>
        <v>101.5</v>
      </c>
    </row>
    <row r="195" spans="1:10" ht="22.5" x14ac:dyDescent="0.2">
      <c r="A195" s="26" t="s">
        <v>81</v>
      </c>
      <c r="B195" s="27">
        <v>78</v>
      </c>
      <c r="C195" s="28">
        <v>113</v>
      </c>
      <c r="D195" s="29" t="s">
        <v>34</v>
      </c>
      <c r="E195" s="30" t="s">
        <v>3</v>
      </c>
      <c r="F195" s="29" t="s">
        <v>2</v>
      </c>
      <c r="G195" s="31" t="s">
        <v>80</v>
      </c>
      <c r="H195" s="32" t="s">
        <v>7</v>
      </c>
      <c r="I195" s="33">
        <f t="shared" si="8"/>
        <v>101.5</v>
      </c>
      <c r="J195" s="34">
        <f t="shared" si="8"/>
        <v>101.5</v>
      </c>
    </row>
    <row r="196" spans="1:10" ht="22.5" x14ac:dyDescent="0.2">
      <c r="A196" s="26" t="s">
        <v>14</v>
      </c>
      <c r="B196" s="27">
        <v>78</v>
      </c>
      <c r="C196" s="28">
        <v>113</v>
      </c>
      <c r="D196" s="29" t="s">
        <v>34</v>
      </c>
      <c r="E196" s="30" t="s">
        <v>3</v>
      </c>
      <c r="F196" s="29" t="s">
        <v>2</v>
      </c>
      <c r="G196" s="31" t="s">
        <v>80</v>
      </c>
      <c r="H196" s="32">
        <v>200</v>
      </c>
      <c r="I196" s="33">
        <f t="shared" si="8"/>
        <v>101.5</v>
      </c>
      <c r="J196" s="34">
        <f t="shared" si="8"/>
        <v>101.5</v>
      </c>
    </row>
    <row r="197" spans="1:10" ht="22.5" x14ac:dyDescent="0.2">
      <c r="A197" s="26" t="s">
        <v>13</v>
      </c>
      <c r="B197" s="27">
        <v>78</v>
      </c>
      <c r="C197" s="28">
        <v>113</v>
      </c>
      <c r="D197" s="29" t="s">
        <v>34</v>
      </c>
      <c r="E197" s="30" t="s">
        <v>3</v>
      </c>
      <c r="F197" s="29" t="s">
        <v>2</v>
      </c>
      <c r="G197" s="31" t="s">
        <v>80</v>
      </c>
      <c r="H197" s="32">
        <v>240</v>
      </c>
      <c r="I197" s="33">
        <v>101.5</v>
      </c>
      <c r="J197" s="34">
        <v>101.5</v>
      </c>
    </row>
    <row r="198" spans="1:10" x14ac:dyDescent="0.2">
      <c r="A198" s="26" t="s">
        <v>58</v>
      </c>
      <c r="B198" s="27">
        <v>78</v>
      </c>
      <c r="C198" s="28">
        <v>700</v>
      </c>
      <c r="D198" s="29" t="s">
        <v>7</v>
      </c>
      <c r="E198" s="30" t="s">
        <v>7</v>
      </c>
      <c r="F198" s="29" t="s">
        <v>7</v>
      </c>
      <c r="G198" s="31" t="s">
        <v>7</v>
      </c>
      <c r="H198" s="32" t="s">
        <v>7</v>
      </c>
      <c r="I198" s="33">
        <f>I199+I216+I238+I252+I260</f>
        <v>657693.1</v>
      </c>
      <c r="J198" s="34">
        <f>J199+J216+J238+J252+J260</f>
        <v>694072.89999999991</v>
      </c>
    </row>
    <row r="199" spans="1:10" x14ac:dyDescent="0.2">
      <c r="A199" s="26" t="s">
        <v>204</v>
      </c>
      <c r="B199" s="27">
        <v>78</v>
      </c>
      <c r="C199" s="28">
        <v>701</v>
      </c>
      <c r="D199" s="29" t="s">
        <v>7</v>
      </c>
      <c r="E199" s="30" t="s">
        <v>7</v>
      </c>
      <c r="F199" s="29" t="s">
        <v>7</v>
      </c>
      <c r="G199" s="31" t="s">
        <v>7</v>
      </c>
      <c r="H199" s="32" t="s">
        <v>7</v>
      </c>
      <c r="I199" s="33">
        <f>I200</f>
        <v>200536.90000000002</v>
      </c>
      <c r="J199" s="34">
        <f>J200</f>
        <v>219332.60000000003</v>
      </c>
    </row>
    <row r="200" spans="1:10" ht="56.25" x14ac:dyDescent="0.2">
      <c r="A200" s="26" t="s">
        <v>324</v>
      </c>
      <c r="B200" s="27">
        <v>78</v>
      </c>
      <c r="C200" s="28">
        <v>701</v>
      </c>
      <c r="D200" s="29" t="s">
        <v>155</v>
      </c>
      <c r="E200" s="30" t="s">
        <v>3</v>
      </c>
      <c r="F200" s="29" t="s">
        <v>2</v>
      </c>
      <c r="G200" s="31" t="s">
        <v>9</v>
      </c>
      <c r="H200" s="32" t="s">
        <v>7</v>
      </c>
      <c r="I200" s="33">
        <f>+I204+I207+I210+I213+I201</f>
        <v>200536.90000000002</v>
      </c>
      <c r="J200" s="34">
        <f>J201+J204+J207+J210+J213</f>
        <v>219332.60000000003</v>
      </c>
    </row>
    <row r="201" spans="1:10" ht="67.5" x14ac:dyDescent="0.2">
      <c r="A201" s="26" t="s">
        <v>189</v>
      </c>
      <c r="B201" s="27">
        <v>78</v>
      </c>
      <c r="C201" s="28">
        <v>701</v>
      </c>
      <c r="D201" s="29" t="s">
        <v>155</v>
      </c>
      <c r="E201" s="30" t="s">
        <v>3</v>
      </c>
      <c r="F201" s="29" t="s">
        <v>2</v>
      </c>
      <c r="G201" s="31" t="s">
        <v>188</v>
      </c>
      <c r="H201" s="32" t="s">
        <v>7</v>
      </c>
      <c r="I201" s="33">
        <f>I202</f>
        <v>10262.200000000001</v>
      </c>
      <c r="J201" s="34">
        <f>J202</f>
        <v>10262.200000000001</v>
      </c>
    </row>
    <row r="202" spans="1:10" ht="22.5" x14ac:dyDescent="0.2">
      <c r="A202" s="26" t="s">
        <v>79</v>
      </c>
      <c r="B202" s="27">
        <v>78</v>
      </c>
      <c r="C202" s="28">
        <v>701</v>
      </c>
      <c r="D202" s="29" t="s">
        <v>155</v>
      </c>
      <c r="E202" s="30" t="s">
        <v>3</v>
      </c>
      <c r="F202" s="29" t="s">
        <v>2</v>
      </c>
      <c r="G202" s="31" t="s">
        <v>188</v>
      </c>
      <c r="H202" s="32">
        <v>600</v>
      </c>
      <c r="I202" s="33">
        <f>I203</f>
        <v>10262.200000000001</v>
      </c>
      <c r="J202" s="34">
        <f>J203</f>
        <v>10262.200000000001</v>
      </c>
    </row>
    <row r="203" spans="1:10" x14ac:dyDescent="0.2">
      <c r="A203" s="26" t="s">
        <v>156</v>
      </c>
      <c r="B203" s="27">
        <v>78</v>
      </c>
      <c r="C203" s="28">
        <v>701</v>
      </c>
      <c r="D203" s="29" t="s">
        <v>155</v>
      </c>
      <c r="E203" s="30" t="s">
        <v>3</v>
      </c>
      <c r="F203" s="29" t="s">
        <v>2</v>
      </c>
      <c r="G203" s="31" t="s">
        <v>188</v>
      </c>
      <c r="H203" s="32">
        <v>610</v>
      </c>
      <c r="I203" s="33">
        <v>10262.200000000001</v>
      </c>
      <c r="J203" s="34">
        <v>10262.200000000001</v>
      </c>
    </row>
    <row r="204" spans="1:10" x14ac:dyDescent="0.2">
      <c r="A204" s="26" t="s">
        <v>198</v>
      </c>
      <c r="B204" s="27">
        <v>78</v>
      </c>
      <c r="C204" s="28">
        <v>701</v>
      </c>
      <c r="D204" s="29" t="s">
        <v>155</v>
      </c>
      <c r="E204" s="30" t="s">
        <v>3</v>
      </c>
      <c r="F204" s="29" t="s">
        <v>2</v>
      </c>
      <c r="G204" s="31" t="s">
        <v>197</v>
      </c>
      <c r="H204" s="32" t="s">
        <v>7</v>
      </c>
      <c r="I204" s="33">
        <f>I205</f>
        <v>127379</v>
      </c>
      <c r="J204" s="34">
        <f>J205</f>
        <v>146174.70000000001</v>
      </c>
    </row>
    <row r="205" spans="1:10" ht="22.5" x14ac:dyDescent="0.2">
      <c r="A205" s="26" t="s">
        <v>79</v>
      </c>
      <c r="B205" s="27">
        <v>78</v>
      </c>
      <c r="C205" s="28">
        <v>701</v>
      </c>
      <c r="D205" s="29" t="s">
        <v>155</v>
      </c>
      <c r="E205" s="30" t="s">
        <v>3</v>
      </c>
      <c r="F205" s="29" t="s">
        <v>2</v>
      </c>
      <c r="G205" s="31" t="s">
        <v>197</v>
      </c>
      <c r="H205" s="32">
        <v>600</v>
      </c>
      <c r="I205" s="33">
        <f>I206</f>
        <v>127379</v>
      </c>
      <c r="J205" s="34">
        <f>J206</f>
        <v>146174.70000000001</v>
      </c>
    </row>
    <row r="206" spans="1:10" x14ac:dyDescent="0.2">
      <c r="A206" s="26" t="s">
        <v>156</v>
      </c>
      <c r="B206" s="27">
        <v>78</v>
      </c>
      <c r="C206" s="28">
        <v>701</v>
      </c>
      <c r="D206" s="29" t="s">
        <v>155</v>
      </c>
      <c r="E206" s="30" t="s">
        <v>3</v>
      </c>
      <c r="F206" s="29" t="s">
        <v>2</v>
      </c>
      <c r="G206" s="31" t="s">
        <v>197</v>
      </c>
      <c r="H206" s="32">
        <v>610</v>
      </c>
      <c r="I206" s="33">
        <v>127379</v>
      </c>
      <c r="J206" s="34">
        <v>146174.70000000001</v>
      </c>
    </row>
    <row r="207" spans="1:10" ht="22.5" x14ac:dyDescent="0.2">
      <c r="A207" s="26" t="s">
        <v>187</v>
      </c>
      <c r="B207" s="27">
        <v>78</v>
      </c>
      <c r="C207" s="28">
        <v>701</v>
      </c>
      <c r="D207" s="29" t="s">
        <v>155</v>
      </c>
      <c r="E207" s="30" t="s">
        <v>3</v>
      </c>
      <c r="F207" s="29" t="s">
        <v>2</v>
      </c>
      <c r="G207" s="31" t="s">
        <v>186</v>
      </c>
      <c r="H207" s="32" t="s">
        <v>7</v>
      </c>
      <c r="I207" s="33">
        <f>I208</f>
        <v>2755.7</v>
      </c>
      <c r="J207" s="34">
        <f>J208</f>
        <v>2755.7</v>
      </c>
    </row>
    <row r="208" spans="1:10" ht="22.5" x14ac:dyDescent="0.2">
      <c r="A208" s="26" t="s">
        <v>79</v>
      </c>
      <c r="B208" s="27">
        <v>78</v>
      </c>
      <c r="C208" s="28">
        <v>701</v>
      </c>
      <c r="D208" s="29" t="s">
        <v>155</v>
      </c>
      <c r="E208" s="30" t="s">
        <v>3</v>
      </c>
      <c r="F208" s="29" t="s">
        <v>2</v>
      </c>
      <c r="G208" s="31" t="s">
        <v>186</v>
      </c>
      <c r="H208" s="32">
        <v>600</v>
      </c>
      <c r="I208" s="33">
        <f>I209</f>
        <v>2755.7</v>
      </c>
      <c r="J208" s="34">
        <f>J209</f>
        <v>2755.7</v>
      </c>
    </row>
    <row r="209" spans="1:10" x14ac:dyDescent="0.2">
      <c r="A209" s="26" t="s">
        <v>156</v>
      </c>
      <c r="B209" s="27">
        <v>78</v>
      </c>
      <c r="C209" s="28">
        <v>701</v>
      </c>
      <c r="D209" s="29" t="s">
        <v>155</v>
      </c>
      <c r="E209" s="30" t="s">
        <v>3</v>
      </c>
      <c r="F209" s="29" t="s">
        <v>2</v>
      </c>
      <c r="G209" s="31" t="s">
        <v>186</v>
      </c>
      <c r="H209" s="32">
        <v>610</v>
      </c>
      <c r="I209" s="33">
        <v>2755.7</v>
      </c>
      <c r="J209" s="34">
        <v>2755.7</v>
      </c>
    </row>
    <row r="210" spans="1:10" x14ac:dyDescent="0.2">
      <c r="A210" s="26" t="s">
        <v>203</v>
      </c>
      <c r="B210" s="27">
        <v>78</v>
      </c>
      <c r="C210" s="28">
        <v>701</v>
      </c>
      <c r="D210" s="29" t="s">
        <v>155</v>
      </c>
      <c r="E210" s="30" t="s">
        <v>3</v>
      </c>
      <c r="F210" s="29" t="s">
        <v>2</v>
      </c>
      <c r="G210" s="31" t="s">
        <v>202</v>
      </c>
      <c r="H210" s="32" t="s">
        <v>7</v>
      </c>
      <c r="I210" s="33">
        <f>I211</f>
        <v>151</v>
      </c>
      <c r="J210" s="34">
        <f>J211</f>
        <v>151</v>
      </c>
    </row>
    <row r="211" spans="1:10" ht="22.5" x14ac:dyDescent="0.2">
      <c r="A211" s="26" t="s">
        <v>79</v>
      </c>
      <c r="B211" s="27">
        <v>78</v>
      </c>
      <c r="C211" s="28">
        <v>701</v>
      </c>
      <c r="D211" s="29" t="s">
        <v>155</v>
      </c>
      <c r="E211" s="30" t="s">
        <v>3</v>
      </c>
      <c r="F211" s="29" t="s">
        <v>2</v>
      </c>
      <c r="G211" s="31" t="s">
        <v>202</v>
      </c>
      <c r="H211" s="32">
        <v>600</v>
      </c>
      <c r="I211" s="33">
        <f>I212</f>
        <v>151</v>
      </c>
      <c r="J211" s="34">
        <f>J212</f>
        <v>151</v>
      </c>
    </row>
    <row r="212" spans="1:10" x14ac:dyDescent="0.2">
      <c r="A212" s="26" t="s">
        <v>156</v>
      </c>
      <c r="B212" s="27">
        <v>78</v>
      </c>
      <c r="C212" s="28">
        <v>701</v>
      </c>
      <c r="D212" s="29" t="s">
        <v>155</v>
      </c>
      <c r="E212" s="30" t="s">
        <v>3</v>
      </c>
      <c r="F212" s="29" t="s">
        <v>2</v>
      </c>
      <c r="G212" s="31" t="s">
        <v>202</v>
      </c>
      <c r="H212" s="32">
        <v>610</v>
      </c>
      <c r="I212" s="33">
        <v>151</v>
      </c>
      <c r="J212" s="34">
        <v>151</v>
      </c>
    </row>
    <row r="213" spans="1:10" ht="45" x14ac:dyDescent="0.2">
      <c r="A213" s="26" t="s">
        <v>201</v>
      </c>
      <c r="B213" s="27">
        <v>78</v>
      </c>
      <c r="C213" s="28">
        <v>701</v>
      </c>
      <c r="D213" s="29" t="s">
        <v>155</v>
      </c>
      <c r="E213" s="30" t="s">
        <v>3</v>
      </c>
      <c r="F213" s="29" t="s">
        <v>2</v>
      </c>
      <c r="G213" s="31" t="s">
        <v>200</v>
      </c>
      <c r="H213" s="32" t="s">
        <v>7</v>
      </c>
      <c r="I213" s="33">
        <f>I214</f>
        <v>59989</v>
      </c>
      <c r="J213" s="34">
        <f>J214</f>
        <v>59989</v>
      </c>
    </row>
    <row r="214" spans="1:10" ht="22.5" x14ac:dyDescent="0.2">
      <c r="A214" s="26" t="s">
        <v>79</v>
      </c>
      <c r="B214" s="27">
        <v>78</v>
      </c>
      <c r="C214" s="28">
        <v>701</v>
      </c>
      <c r="D214" s="29" t="s">
        <v>155</v>
      </c>
      <c r="E214" s="30" t="s">
        <v>3</v>
      </c>
      <c r="F214" s="29" t="s">
        <v>2</v>
      </c>
      <c r="G214" s="31" t="s">
        <v>200</v>
      </c>
      <c r="H214" s="32">
        <v>600</v>
      </c>
      <c r="I214" s="33">
        <f>I215</f>
        <v>59989</v>
      </c>
      <c r="J214" s="34">
        <f>J215</f>
        <v>59989</v>
      </c>
    </row>
    <row r="215" spans="1:10" x14ac:dyDescent="0.2">
      <c r="A215" s="26" t="s">
        <v>156</v>
      </c>
      <c r="B215" s="27">
        <v>78</v>
      </c>
      <c r="C215" s="28">
        <v>701</v>
      </c>
      <c r="D215" s="29" t="s">
        <v>155</v>
      </c>
      <c r="E215" s="30" t="s">
        <v>3</v>
      </c>
      <c r="F215" s="29" t="s">
        <v>2</v>
      </c>
      <c r="G215" s="31" t="s">
        <v>200</v>
      </c>
      <c r="H215" s="32">
        <v>610</v>
      </c>
      <c r="I215" s="33">
        <v>59989</v>
      </c>
      <c r="J215" s="34">
        <v>59989</v>
      </c>
    </row>
    <row r="216" spans="1:10" x14ac:dyDescent="0.2">
      <c r="A216" s="26" t="s">
        <v>199</v>
      </c>
      <c r="B216" s="27">
        <v>78</v>
      </c>
      <c r="C216" s="28">
        <v>702</v>
      </c>
      <c r="D216" s="29" t="s">
        <v>7</v>
      </c>
      <c r="E216" s="30" t="s">
        <v>7</v>
      </c>
      <c r="F216" s="29" t="s">
        <v>7</v>
      </c>
      <c r="G216" s="31" t="s">
        <v>7</v>
      </c>
      <c r="H216" s="32" t="s">
        <v>7</v>
      </c>
      <c r="I216" s="33">
        <f>I217</f>
        <v>429918.80000000005</v>
      </c>
      <c r="J216" s="34">
        <f>J217</f>
        <v>447502.9</v>
      </c>
    </row>
    <row r="217" spans="1:10" ht="56.25" x14ac:dyDescent="0.2">
      <c r="A217" s="26" t="s">
        <v>324</v>
      </c>
      <c r="B217" s="27">
        <v>78</v>
      </c>
      <c r="C217" s="28">
        <v>702</v>
      </c>
      <c r="D217" s="29" t="s">
        <v>155</v>
      </c>
      <c r="E217" s="30" t="s">
        <v>3</v>
      </c>
      <c r="F217" s="29" t="s">
        <v>2</v>
      </c>
      <c r="G217" s="31" t="s">
        <v>9</v>
      </c>
      <c r="H217" s="32" t="s">
        <v>7</v>
      </c>
      <c r="I217" s="33">
        <f>I218+I221+I224+I227+I230+I235</f>
        <v>429918.80000000005</v>
      </c>
      <c r="J217" s="34">
        <f>J218+J221+J224+J227+J230+J235</f>
        <v>447502.9</v>
      </c>
    </row>
    <row r="218" spans="1:10" ht="67.5" x14ac:dyDescent="0.2">
      <c r="A218" s="26" t="s">
        <v>189</v>
      </c>
      <c r="B218" s="27">
        <v>78</v>
      </c>
      <c r="C218" s="28">
        <v>702</v>
      </c>
      <c r="D218" s="29" t="s">
        <v>155</v>
      </c>
      <c r="E218" s="30" t="s">
        <v>3</v>
      </c>
      <c r="F218" s="29" t="s">
        <v>2</v>
      </c>
      <c r="G218" s="31" t="s">
        <v>188</v>
      </c>
      <c r="H218" s="32" t="s">
        <v>7</v>
      </c>
      <c r="I218" s="33">
        <f>I219</f>
        <v>20616</v>
      </c>
      <c r="J218" s="34">
        <f>J219</f>
        <v>20616</v>
      </c>
    </row>
    <row r="219" spans="1:10" ht="22.5" x14ac:dyDescent="0.2">
      <c r="A219" s="26" t="s">
        <v>79</v>
      </c>
      <c r="B219" s="27">
        <v>78</v>
      </c>
      <c r="C219" s="28">
        <v>702</v>
      </c>
      <c r="D219" s="29" t="s">
        <v>155</v>
      </c>
      <c r="E219" s="30" t="s">
        <v>3</v>
      </c>
      <c r="F219" s="29" t="s">
        <v>2</v>
      </c>
      <c r="G219" s="31" t="s">
        <v>188</v>
      </c>
      <c r="H219" s="32">
        <v>600</v>
      </c>
      <c r="I219" s="33">
        <f>I220</f>
        <v>20616</v>
      </c>
      <c r="J219" s="34">
        <f>J220</f>
        <v>20616</v>
      </c>
    </row>
    <row r="220" spans="1:10" x14ac:dyDescent="0.2">
      <c r="A220" s="26" t="s">
        <v>156</v>
      </c>
      <c r="B220" s="27">
        <v>78</v>
      </c>
      <c r="C220" s="28">
        <v>702</v>
      </c>
      <c r="D220" s="29" t="s">
        <v>155</v>
      </c>
      <c r="E220" s="30" t="s">
        <v>3</v>
      </c>
      <c r="F220" s="29" t="s">
        <v>2</v>
      </c>
      <c r="G220" s="31" t="s">
        <v>188</v>
      </c>
      <c r="H220" s="32">
        <v>610</v>
      </c>
      <c r="I220" s="33">
        <f>20616</f>
        <v>20616</v>
      </c>
      <c r="J220" s="34">
        <v>20616</v>
      </c>
    </row>
    <row r="221" spans="1:10" x14ac:dyDescent="0.2">
      <c r="A221" s="26" t="s">
        <v>198</v>
      </c>
      <c r="B221" s="27">
        <v>78</v>
      </c>
      <c r="C221" s="28">
        <v>702</v>
      </c>
      <c r="D221" s="29" t="s">
        <v>155</v>
      </c>
      <c r="E221" s="30" t="s">
        <v>3</v>
      </c>
      <c r="F221" s="29" t="s">
        <v>2</v>
      </c>
      <c r="G221" s="31" t="s">
        <v>197</v>
      </c>
      <c r="H221" s="32" t="s">
        <v>7</v>
      </c>
      <c r="I221" s="33">
        <f>I222</f>
        <v>276896.7</v>
      </c>
      <c r="J221" s="34">
        <f>J222</f>
        <v>294480.8</v>
      </c>
    </row>
    <row r="222" spans="1:10" ht="22.5" x14ac:dyDescent="0.2">
      <c r="A222" s="26" t="s">
        <v>79</v>
      </c>
      <c r="B222" s="27">
        <v>78</v>
      </c>
      <c r="C222" s="28">
        <v>702</v>
      </c>
      <c r="D222" s="29" t="s">
        <v>155</v>
      </c>
      <c r="E222" s="30" t="s">
        <v>3</v>
      </c>
      <c r="F222" s="29" t="s">
        <v>2</v>
      </c>
      <c r="G222" s="31" t="s">
        <v>197</v>
      </c>
      <c r="H222" s="32">
        <v>600</v>
      </c>
      <c r="I222" s="33">
        <f>I223</f>
        <v>276896.7</v>
      </c>
      <c r="J222" s="34">
        <f>J223</f>
        <v>294480.8</v>
      </c>
    </row>
    <row r="223" spans="1:10" x14ac:dyDescent="0.2">
      <c r="A223" s="26" t="s">
        <v>156</v>
      </c>
      <c r="B223" s="27">
        <v>78</v>
      </c>
      <c r="C223" s="28">
        <v>702</v>
      </c>
      <c r="D223" s="29" t="s">
        <v>155</v>
      </c>
      <c r="E223" s="30" t="s">
        <v>3</v>
      </c>
      <c r="F223" s="29" t="s">
        <v>2</v>
      </c>
      <c r="G223" s="31" t="s">
        <v>197</v>
      </c>
      <c r="H223" s="32">
        <v>610</v>
      </c>
      <c r="I223" s="33">
        <v>276896.7</v>
      </c>
      <c r="J223" s="34">
        <v>294480.8</v>
      </c>
    </row>
    <row r="224" spans="1:10" ht="22.5" x14ac:dyDescent="0.2">
      <c r="A224" s="26" t="s">
        <v>187</v>
      </c>
      <c r="B224" s="27">
        <v>78</v>
      </c>
      <c r="C224" s="28">
        <v>702</v>
      </c>
      <c r="D224" s="29" t="s">
        <v>155</v>
      </c>
      <c r="E224" s="30" t="s">
        <v>3</v>
      </c>
      <c r="F224" s="29" t="s">
        <v>2</v>
      </c>
      <c r="G224" s="31" t="s">
        <v>186</v>
      </c>
      <c r="H224" s="32" t="s">
        <v>7</v>
      </c>
      <c r="I224" s="33">
        <f>I225</f>
        <v>6958.8</v>
      </c>
      <c r="J224" s="34">
        <f>J225</f>
        <v>6958.8</v>
      </c>
    </row>
    <row r="225" spans="1:11" ht="22.5" x14ac:dyDescent="0.2">
      <c r="A225" s="26" t="s">
        <v>79</v>
      </c>
      <c r="B225" s="27">
        <v>78</v>
      </c>
      <c r="C225" s="28">
        <v>702</v>
      </c>
      <c r="D225" s="29" t="s">
        <v>155</v>
      </c>
      <c r="E225" s="30" t="s">
        <v>3</v>
      </c>
      <c r="F225" s="29" t="s">
        <v>2</v>
      </c>
      <c r="G225" s="31" t="s">
        <v>186</v>
      </c>
      <c r="H225" s="32">
        <v>600</v>
      </c>
      <c r="I225" s="33">
        <f>I226</f>
        <v>6958.8</v>
      </c>
      <c r="J225" s="34">
        <f>J226</f>
        <v>6958.8</v>
      </c>
    </row>
    <row r="226" spans="1:11" x14ac:dyDescent="0.2">
      <c r="A226" s="26" t="s">
        <v>156</v>
      </c>
      <c r="B226" s="27">
        <v>78</v>
      </c>
      <c r="C226" s="28">
        <v>702</v>
      </c>
      <c r="D226" s="29" t="s">
        <v>155</v>
      </c>
      <c r="E226" s="30" t="s">
        <v>3</v>
      </c>
      <c r="F226" s="29" t="s">
        <v>2</v>
      </c>
      <c r="G226" s="31" t="s">
        <v>186</v>
      </c>
      <c r="H226" s="32">
        <v>610</v>
      </c>
      <c r="I226" s="33">
        <f>6965.3-6.5</f>
        <v>6958.8</v>
      </c>
      <c r="J226" s="34">
        <f>6965.3-6.5</f>
        <v>6958.8</v>
      </c>
    </row>
    <row r="227" spans="1:11" x14ac:dyDescent="0.2">
      <c r="A227" s="26" t="s">
        <v>196</v>
      </c>
      <c r="B227" s="27">
        <v>78</v>
      </c>
      <c r="C227" s="28">
        <v>702</v>
      </c>
      <c r="D227" s="29" t="s">
        <v>155</v>
      </c>
      <c r="E227" s="30" t="s">
        <v>3</v>
      </c>
      <c r="F227" s="29" t="s">
        <v>2</v>
      </c>
      <c r="G227" s="31" t="s">
        <v>195</v>
      </c>
      <c r="H227" s="32" t="s">
        <v>7</v>
      </c>
      <c r="I227" s="33">
        <f>I228</f>
        <v>200</v>
      </c>
      <c r="J227" s="34">
        <f>J228</f>
        <v>200</v>
      </c>
    </row>
    <row r="228" spans="1:11" ht="22.5" x14ac:dyDescent="0.2">
      <c r="A228" s="26" t="s">
        <v>79</v>
      </c>
      <c r="B228" s="27">
        <v>78</v>
      </c>
      <c r="C228" s="28">
        <v>702</v>
      </c>
      <c r="D228" s="29" t="s">
        <v>155</v>
      </c>
      <c r="E228" s="30" t="s">
        <v>3</v>
      </c>
      <c r="F228" s="29" t="s">
        <v>2</v>
      </c>
      <c r="G228" s="31" t="s">
        <v>195</v>
      </c>
      <c r="H228" s="32">
        <v>600</v>
      </c>
      <c r="I228" s="33">
        <f>I229</f>
        <v>200</v>
      </c>
      <c r="J228" s="34">
        <f>J229</f>
        <v>200</v>
      </c>
    </row>
    <row r="229" spans="1:11" x14ac:dyDescent="0.2">
      <c r="A229" s="26" t="s">
        <v>156</v>
      </c>
      <c r="B229" s="27">
        <v>78</v>
      </c>
      <c r="C229" s="28">
        <v>702</v>
      </c>
      <c r="D229" s="29" t="s">
        <v>155</v>
      </c>
      <c r="E229" s="30" t="s">
        <v>3</v>
      </c>
      <c r="F229" s="29" t="s">
        <v>2</v>
      </c>
      <c r="G229" s="31" t="s">
        <v>195</v>
      </c>
      <c r="H229" s="32">
        <v>610</v>
      </c>
      <c r="I229" s="33">
        <v>200</v>
      </c>
      <c r="J229" s="34">
        <v>200</v>
      </c>
    </row>
    <row r="230" spans="1:11" x14ac:dyDescent="0.2">
      <c r="A230" s="26" t="s">
        <v>194</v>
      </c>
      <c r="B230" s="27">
        <v>78</v>
      </c>
      <c r="C230" s="28">
        <v>702</v>
      </c>
      <c r="D230" s="29" t="s">
        <v>155</v>
      </c>
      <c r="E230" s="30" t="s">
        <v>3</v>
      </c>
      <c r="F230" s="29" t="s">
        <v>2</v>
      </c>
      <c r="G230" s="31" t="s">
        <v>193</v>
      </c>
      <c r="H230" s="32" t="s">
        <v>7</v>
      </c>
      <c r="I230" s="33">
        <f>I231+I233</f>
        <v>1515.4</v>
      </c>
      <c r="J230" s="34">
        <f>J231+J233</f>
        <v>1515.4</v>
      </c>
    </row>
    <row r="231" spans="1:11" x14ac:dyDescent="0.2">
      <c r="A231" s="26" t="s">
        <v>38</v>
      </c>
      <c r="B231" s="27">
        <v>78</v>
      </c>
      <c r="C231" s="28">
        <v>702</v>
      </c>
      <c r="D231" s="29" t="s">
        <v>155</v>
      </c>
      <c r="E231" s="30" t="s">
        <v>3</v>
      </c>
      <c r="F231" s="29" t="s">
        <v>2</v>
      </c>
      <c r="G231" s="31" t="s">
        <v>193</v>
      </c>
      <c r="H231" s="32">
        <v>300</v>
      </c>
      <c r="I231" s="33">
        <f>I232</f>
        <v>100</v>
      </c>
      <c r="J231" s="34">
        <f>J232</f>
        <v>100</v>
      </c>
    </row>
    <row r="232" spans="1:11" ht="22.5" x14ac:dyDescent="0.2">
      <c r="A232" s="26" t="s">
        <v>36</v>
      </c>
      <c r="B232" s="27">
        <v>78</v>
      </c>
      <c r="C232" s="28">
        <v>702</v>
      </c>
      <c r="D232" s="29" t="s">
        <v>155</v>
      </c>
      <c r="E232" s="30" t="s">
        <v>3</v>
      </c>
      <c r="F232" s="29" t="s">
        <v>2</v>
      </c>
      <c r="G232" s="31" t="s">
        <v>193</v>
      </c>
      <c r="H232" s="32">
        <v>320</v>
      </c>
      <c r="I232" s="33">
        <v>100</v>
      </c>
      <c r="J232" s="34">
        <v>100</v>
      </c>
    </row>
    <row r="233" spans="1:11" ht="22.5" x14ac:dyDescent="0.2">
      <c r="A233" s="26" t="s">
        <v>79</v>
      </c>
      <c r="B233" s="27">
        <v>78</v>
      </c>
      <c r="C233" s="28">
        <v>702</v>
      </c>
      <c r="D233" s="29" t="s">
        <v>155</v>
      </c>
      <c r="E233" s="30" t="s">
        <v>3</v>
      </c>
      <c r="F233" s="29" t="s">
        <v>2</v>
      </c>
      <c r="G233" s="31" t="s">
        <v>193</v>
      </c>
      <c r="H233" s="32">
        <v>600</v>
      </c>
      <c r="I233" s="33">
        <f>I234</f>
        <v>1415.4</v>
      </c>
      <c r="J233" s="34">
        <f>J234</f>
        <v>1415.4</v>
      </c>
    </row>
    <row r="234" spans="1:11" x14ac:dyDescent="0.2">
      <c r="A234" s="26" t="s">
        <v>156</v>
      </c>
      <c r="B234" s="27">
        <v>78</v>
      </c>
      <c r="C234" s="28">
        <v>702</v>
      </c>
      <c r="D234" s="29" t="s">
        <v>155</v>
      </c>
      <c r="E234" s="30" t="s">
        <v>3</v>
      </c>
      <c r="F234" s="29" t="s">
        <v>2</v>
      </c>
      <c r="G234" s="31" t="s">
        <v>193</v>
      </c>
      <c r="H234" s="32">
        <v>610</v>
      </c>
      <c r="I234" s="33">
        <f>1408.9+6.5</f>
        <v>1415.4</v>
      </c>
      <c r="J234" s="34">
        <f>1408.9+6.5</f>
        <v>1415.4</v>
      </c>
    </row>
    <row r="235" spans="1:11" ht="56.25" x14ac:dyDescent="0.2">
      <c r="A235" s="26" t="s">
        <v>192</v>
      </c>
      <c r="B235" s="27">
        <v>78</v>
      </c>
      <c r="C235" s="28">
        <v>702</v>
      </c>
      <c r="D235" s="29" t="s">
        <v>155</v>
      </c>
      <c r="E235" s="30" t="s">
        <v>3</v>
      </c>
      <c r="F235" s="29" t="s">
        <v>2</v>
      </c>
      <c r="G235" s="31" t="s">
        <v>191</v>
      </c>
      <c r="H235" s="32" t="s">
        <v>7</v>
      </c>
      <c r="I235" s="33">
        <f>I236</f>
        <v>123731.9</v>
      </c>
      <c r="J235" s="34">
        <f>J236</f>
        <v>123731.9</v>
      </c>
    </row>
    <row r="236" spans="1:11" ht="22.5" x14ac:dyDescent="0.2">
      <c r="A236" s="26" t="s">
        <v>79</v>
      </c>
      <c r="B236" s="27">
        <v>78</v>
      </c>
      <c r="C236" s="28">
        <v>702</v>
      </c>
      <c r="D236" s="29" t="s">
        <v>155</v>
      </c>
      <c r="E236" s="30" t="s">
        <v>3</v>
      </c>
      <c r="F236" s="29" t="s">
        <v>2</v>
      </c>
      <c r="G236" s="31" t="s">
        <v>191</v>
      </c>
      <c r="H236" s="32">
        <v>600</v>
      </c>
      <c r="I236" s="33">
        <f>I237</f>
        <v>123731.9</v>
      </c>
      <c r="J236" s="34">
        <f>J237</f>
        <v>123731.9</v>
      </c>
    </row>
    <row r="237" spans="1:11" x14ac:dyDescent="0.2">
      <c r="A237" s="26" t="s">
        <v>156</v>
      </c>
      <c r="B237" s="27">
        <v>78</v>
      </c>
      <c r="C237" s="28">
        <v>702</v>
      </c>
      <c r="D237" s="29" t="s">
        <v>155</v>
      </c>
      <c r="E237" s="30" t="s">
        <v>3</v>
      </c>
      <c r="F237" s="29" t="s">
        <v>2</v>
      </c>
      <c r="G237" s="31" t="s">
        <v>191</v>
      </c>
      <c r="H237" s="32">
        <v>610</v>
      </c>
      <c r="I237" s="33">
        <v>123731.9</v>
      </c>
      <c r="J237" s="34">
        <v>123731.9</v>
      </c>
    </row>
    <row r="238" spans="1:11" x14ac:dyDescent="0.2">
      <c r="A238" s="26" t="s">
        <v>190</v>
      </c>
      <c r="B238" s="27">
        <v>78</v>
      </c>
      <c r="C238" s="28">
        <v>703</v>
      </c>
      <c r="D238" s="29" t="s">
        <v>7</v>
      </c>
      <c r="E238" s="30" t="s">
        <v>7</v>
      </c>
      <c r="F238" s="29" t="s">
        <v>7</v>
      </c>
      <c r="G238" s="31" t="s">
        <v>7</v>
      </c>
      <c r="H238" s="32" t="s">
        <v>7</v>
      </c>
      <c r="I238" s="33">
        <f>I239</f>
        <v>10358.199999999999</v>
      </c>
      <c r="J238" s="34">
        <f>J239</f>
        <v>10358.199999999999</v>
      </c>
      <c r="K238" s="10"/>
    </row>
    <row r="239" spans="1:11" ht="56.25" x14ac:dyDescent="0.2">
      <c r="A239" s="26" t="s">
        <v>324</v>
      </c>
      <c r="B239" s="27">
        <v>78</v>
      </c>
      <c r="C239" s="28">
        <v>703</v>
      </c>
      <c r="D239" s="29" t="s">
        <v>155</v>
      </c>
      <c r="E239" s="30" t="s">
        <v>3</v>
      </c>
      <c r="F239" s="29" t="s">
        <v>2</v>
      </c>
      <c r="G239" s="31" t="s">
        <v>9</v>
      </c>
      <c r="H239" s="32" t="s">
        <v>7</v>
      </c>
      <c r="I239" s="33">
        <f>I240+I243+I246+I249</f>
        <v>10358.199999999999</v>
      </c>
      <c r="J239" s="34">
        <f>J240+J243+J246+J249</f>
        <v>10358.199999999999</v>
      </c>
    </row>
    <row r="240" spans="1:11" ht="67.5" x14ac:dyDescent="0.2">
      <c r="A240" s="26" t="s">
        <v>189</v>
      </c>
      <c r="B240" s="27">
        <v>78</v>
      </c>
      <c r="C240" s="28">
        <v>703</v>
      </c>
      <c r="D240" s="29" t="s">
        <v>155</v>
      </c>
      <c r="E240" s="30" t="s">
        <v>3</v>
      </c>
      <c r="F240" s="29" t="s">
        <v>2</v>
      </c>
      <c r="G240" s="31" t="s">
        <v>188</v>
      </c>
      <c r="H240" s="32" t="s">
        <v>7</v>
      </c>
      <c r="I240" s="33">
        <f>I241</f>
        <v>124.7</v>
      </c>
      <c r="J240" s="34">
        <f>J241</f>
        <v>124.7</v>
      </c>
    </row>
    <row r="241" spans="1:10" ht="22.5" x14ac:dyDescent="0.2">
      <c r="A241" s="26" t="s">
        <v>79</v>
      </c>
      <c r="B241" s="27">
        <v>78</v>
      </c>
      <c r="C241" s="28">
        <v>703</v>
      </c>
      <c r="D241" s="29" t="s">
        <v>155</v>
      </c>
      <c r="E241" s="30" t="s">
        <v>3</v>
      </c>
      <c r="F241" s="29" t="s">
        <v>2</v>
      </c>
      <c r="G241" s="31" t="s">
        <v>188</v>
      </c>
      <c r="H241" s="32">
        <v>600</v>
      </c>
      <c r="I241" s="33">
        <f>I242</f>
        <v>124.7</v>
      </c>
      <c r="J241" s="34">
        <f>J242</f>
        <v>124.7</v>
      </c>
    </row>
    <row r="242" spans="1:10" x14ac:dyDescent="0.2">
      <c r="A242" s="26" t="s">
        <v>156</v>
      </c>
      <c r="B242" s="27">
        <v>78</v>
      </c>
      <c r="C242" s="28">
        <v>703</v>
      </c>
      <c r="D242" s="29" t="s">
        <v>155</v>
      </c>
      <c r="E242" s="30" t="s">
        <v>3</v>
      </c>
      <c r="F242" s="29" t="s">
        <v>2</v>
      </c>
      <c r="G242" s="31" t="s">
        <v>188</v>
      </c>
      <c r="H242" s="32">
        <v>610</v>
      </c>
      <c r="I242" s="33">
        <v>124.7</v>
      </c>
      <c r="J242" s="34">
        <v>124.7</v>
      </c>
    </row>
    <row r="243" spans="1:10" ht="22.5" x14ac:dyDescent="0.2">
      <c r="A243" s="26" t="s">
        <v>187</v>
      </c>
      <c r="B243" s="27">
        <v>78</v>
      </c>
      <c r="C243" s="28">
        <v>703</v>
      </c>
      <c r="D243" s="29" t="s">
        <v>155</v>
      </c>
      <c r="E243" s="30" t="s">
        <v>3</v>
      </c>
      <c r="F243" s="29" t="s">
        <v>2</v>
      </c>
      <c r="G243" s="31" t="s">
        <v>186</v>
      </c>
      <c r="H243" s="32" t="s">
        <v>7</v>
      </c>
      <c r="I243" s="33">
        <f>I244</f>
        <v>77.400000000000006</v>
      </c>
      <c r="J243" s="34">
        <f>J244</f>
        <v>77.400000000000006</v>
      </c>
    </row>
    <row r="244" spans="1:10" ht="22.5" x14ac:dyDescent="0.2">
      <c r="A244" s="26" t="s">
        <v>79</v>
      </c>
      <c r="B244" s="27">
        <v>78</v>
      </c>
      <c r="C244" s="28">
        <v>703</v>
      </c>
      <c r="D244" s="29" t="s">
        <v>155</v>
      </c>
      <c r="E244" s="30" t="s">
        <v>3</v>
      </c>
      <c r="F244" s="29" t="s">
        <v>2</v>
      </c>
      <c r="G244" s="31" t="s">
        <v>186</v>
      </c>
      <c r="H244" s="32">
        <v>600</v>
      </c>
      <c r="I244" s="33">
        <f>I245</f>
        <v>77.400000000000006</v>
      </c>
      <c r="J244" s="34">
        <f>J245</f>
        <v>77.400000000000006</v>
      </c>
    </row>
    <row r="245" spans="1:10" x14ac:dyDescent="0.2">
      <c r="A245" s="26" t="s">
        <v>156</v>
      </c>
      <c r="B245" s="27">
        <v>78</v>
      </c>
      <c r="C245" s="28">
        <v>703</v>
      </c>
      <c r="D245" s="29" t="s">
        <v>155</v>
      </c>
      <c r="E245" s="30" t="s">
        <v>3</v>
      </c>
      <c r="F245" s="29" t="s">
        <v>2</v>
      </c>
      <c r="G245" s="31" t="s">
        <v>186</v>
      </c>
      <c r="H245" s="32">
        <v>610</v>
      </c>
      <c r="I245" s="33">
        <v>77.400000000000006</v>
      </c>
      <c r="J245" s="34">
        <v>77.400000000000006</v>
      </c>
    </row>
    <row r="246" spans="1:10" x14ac:dyDescent="0.2">
      <c r="A246" s="26" t="s">
        <v>185</v>
      </c>
      <c r="B246" s="27">
        <v>78</v>
      </c>
      <c r="C246" s="28">
        <v>703</v>
      </c>
      <c r="D246" s="29" t="s">
        <v>155</v>
      </c>
      <c r="E246" s="30" t="s">
        <v>3</v>
      </c>
      <c r="F246" s="29" t="s">
        <v>2</v>
      </c>
      <c r="G246" s="31" t="s">
        <v>184</v>
      </c>
      <c r="H246" s="32" t="s">
        <v>7</v>
      </c>
      <c r="I246" s="33">
        <f>I247</f>
        <v>387.8</v>
      </c>
      <c r="J246" s="34">
        <f>J247</f>
        <v>387.8</v>
      </c>
    </row>
    <row r="247" spans="1:10" ht="22.5" x14ac:dyDescent="0.2">
      <c r="A247" s="26" t="s">
        <v>79</v>
      </c>
      <c r="B247" s="27">
        <v>78</v>
      </c>
      <c r="C247" s="28">
        <v>703</v>
      </c>
      <c r="D247" s="29" t="s">
        <v>155</v>
      </c>
      <c r="E247" s="30" t="s">
        <v>3</v>
      </c>
      <c r="F247" s="29" t="s">
        <v>2</v>
      </c>
      <c r="G247" s="31" t="s">
        <v>184</v>
      </c>
      <c r="H247" s="32">
        <v>600</v>
      </c>
      <c r="I247" s="33">
        <f>I248</f>
        <v>387.8</v>
      </c>
      <c r="J247" s="34">
        <f>J248</f>
        <v>387.8</v>
      </c>
    </row>
    <row r="248" spans="1:10" x14ac:dyDescent="0.2">
      <c r="A248" s="26" t="s">
        <v>156</v>
      </c>
      <c r="B248" s="27">
        <v>78</v>
      </c>
      <c r="C248" s="28">
        <v>703</v>
      </c>
      <c r="D248" s="29" t="s">
        <v>155</v>
      </c>
      <c r="E248" s="30" t="s">
        <v>3</v>
      </c>
      <c r="F248" s="29" t="s">
        <v>2</v>
      </c>
      <c r="G248" s="31" t="s">
        <v>184</v>
      </c>
      <c r="H248" s="32">
        <v>610</v>
      </c>
      <c r="I248" s="33">
        <f>56+331.8</f>
        <v>387.8</v>
      </c>
      <c r="J248" s="34">
        <f>56+331.8</f>
        <v>387.8</v>
      </c>
    </row>
    <row r="249" spans="1:10" ht="56.25" x14ac:dyDescent="0.2">
      <c r="A249" s="26" t="s">
        <v>183</v>
      </c>
      <c r="B249" s="27">
        <v>78</v>
      </c>
      <c r="C249" s="28">
        <v>703</v>
      </c>
      <c r="D249" s="29" t="s">
        <v>155</v>
      </c>
      <c r="E249" s="30" t="s">
        <v>3</v>
      </c>
      <c r="F249" s="29" t="s">
        <v>2</v>
      </c>
      <c r="G249" s="31" t="s">
        <v>182</v>
      </c>
      <c r="H249" s="32" t="s">
        <v>7</v>
      </c>
      <c r="I249" s="33">
        <f>I250</f>
        <v>9768.2999999999993</v>
      </c>
      <c r="J249" s="34">
        <f>J250</f>
        <v>9768.2999999999993</v>
      </c>
    </row>
    <row r="250" spans="1:10" ht="22.5" x14ac:dyDescent="0.2">
      <c r="A250" s="26" t="s">
        <v>79</v>
      </c>
      <c r="B250" s="27">
        <v>78</v>
      </c>
      <c r="C250" s="28">
        <v>703</v>
      </c>
      <c r="D250" s="29" t="s">
        <v>155</v>
      </c>
      <c r="E250" s="30" t="s">
        <v>3</v>
      </c>
      <c r="F250" s="29" t="s">
        <v>2</v>
      </c>
      <c r="G250" s="31" t="s">
        <v>182</v>
      </c>
      <c r="H250" s="32">
        <v>600</v>
      </c>
      <c r="I250" s="33">
        <f>I251</f>
        <v>9768.2999999999993</v>
      </c>
      <c r="J250" s="34">
        <f>J251</f>
        <v>9768.2999999999993</v>
      </c>
    </row>
    <row r="251" spans="1:10" x14ac:dyDescent="0.2">
      <c r="A251" s="26" t="s">
        <v>156</v>
      </c>
      <c r="B251" s="27">
        <v>78</v>
      </c>
      <c r="C251" s="28">
        <v>703</v>
      </c>
      <c r="D251" s="29" t="s">
        <v>155</v>
      </c>
      <c r="E251" s="30" t="s">
        <v>3</v>
      </c>
      <c r="F251" s="29" t="s">
        <v>2</v>
      </c>
      <c r="G251" s="31" t="s">
        <v>182</v>
      </c>
      <c r="H251" s="32">
        <v>610</v>
      </c>
      <c r="I251" s="33">
        <v>9768.2999999999993</v>
      </c>
      <c r="J251" s="34">
        <v>9768.2999999999993</v>
      </c>
    </row>
    <row r="252" spans="1:10" x14ac:dyDescent="0.2">
      <c r="A252" s="26" t="s">
        <v>57</v>
      </c>
      <c r="B252" s="27">
        <v>78</v>
      </c>
      <c r="C252" s="28">
        <v>707</v>
      </c>
      <c r="D252" s="29" t="s">
        <v>7</v>
      </c>
      <c r="E252" s="30" t="s">
        <v>7</v>
      </c>
      <c r="F252" s="29" t="s">
        <v>7</v>
      </c>
      <c r="G252" s="31" t="s">
        <v>7</v>
      </c>
      <c r="H252" s="32" t="s">
        <v>7</v>
      </c>
      <c r="I252" s="33">
        <f>I253</f>
        <v>2254</v>
      </c>
      <c r="J252" s="34">
        <f>J253</f>
        <v>2254</v>
      </c>
    </row>
    <row r="253" spans="1:10" ht="56.25" x14ac:dyDescent="0.2">
      <c r="A253" s="26" t="s">
        <v>324</v>
      </c>
      <c r="B253" s="27">
        <v>78</v>
      </c>
      <c r="C253" s="28">
        <v>707</v>
      </c>
      <c r="D253" s="29" t="s">
        <v>155</v>
      </c>
      <c r="E253" s="30" t="s">
        <v>3</v>
      </c>
      <c r="F253" s="29" t="s">
        <v>2</v>
      </c>
      <c r="G253" s="31" t="s">
        <v>9</v>
      </c>
      <c r="H253" s="32" t="s">
        <v>7</v>
      </c>
      <c r="I253" s="33">
        <f>I254+I257</f>
        <v>2254</v>
      </c>
      <c r="J253" s="34">
        <f>J254+J257</f>
        <v>2254</v>
      </c>
    </row>
    <row r="254" spans="1:10" ht="45" x14ac:dyDescent="0.2">
      <c r="A254" s="26" t="s">
        <v>181</v>
      </c>
      <c r="B254" s="27">
        <v>78</v>
      </c>
      <c r="C254" s="28">
        <v>707</v>
      </c>
      <c r="D254" s="29" t="s">
        <v>155</v>
      </c>
      <c r="E254" s="30" t="s">
        <v>3</v>
      </c>
      <c r="F254" s="29" t="s">
        <v>2</v>
      </c>
      <c r="G254" s="31">
        <v>78320</v>
      </c>
      <c r="H254" s="32" t="s">
        <v>7</v>
      </c>
      <c r="I254" s="33">
        <f>I255</f>
        <v>2134</v>
      </c>
      <c r="J254" s="34">
        <f>J255</f>
        <v>2134</v>
      </c>
    </row>
    <row r="255" spans="1:10" ht="22.5" x14ac:dyDescent="0.2">
      <c r="A255" s="26" t="s">
        <v>79</v>
      </c>
      <c r="B255" s="27">
        <v>78</v>
      </c>
      <c r="C255" s="28">
        <v>707</v>
      </c>
      <c r="D255" s="29" t="s">
        <v>155</v>
      </c>
      <c r="E255" s="30" t="s">
        <v>3</v>
      </c>
      <c r="F255" s="29" t="s">
        <v>2</v>
      </c>
      <c r="G255" s="31" t="s">
        <v>180</v>
      </c>
      <c r="H255" s="32">
        <v>600</v>
      </c>
      <c r="I255" s="33">
        <f>I256</f>
        <v>2134</v>
      </c>
      <c r="J255" s="34">
        <f>J256</f>
        <v>2134</v>
      </c>
    </row>
    <row r="256" spans="1:10" x14ac:dyDescent="0.2">
      <c r="A256" s="26" t="s">
        <v>156</v>
      </c>
      <c r="B256" s="27">
        <v>78</v>
      </c>
      <c r="C256" s="28">
        <v>707</v>
      </c>
      <c r="D256" s="29" t="s">
        <v>155</v>
      </c>
      <c r="E256" s="30" t="s">
        <v>3</v>
      </c>
      <c r="F256" s="29" t="s">
        <v>2</v>
      </c>
      <c r="G256" s="31" t="s">
        <v>180</v>
      </c>
      <c r="H256" s="32">
        <v>610</v>
      </c>
      <c r="I256" s="33">
        <v>2134</v>
      </c>
      <c r="J256" s="34">
        <v>2134</v>
      </c>
    </row>
    <row r="257" spans="1:10" ht="22.5" x14ac:dyDescent="0.2">
      <c r="A257" s="26" t="s">
        <v>179</v>
      </c>
      <c r="B257" s="27">
        <v>78</v>
      </c>
      <c r="C257" s="28">
        <v>707</v>
      </c>
      <c r="D257" s="29" t="s">
        <v>155</v>
      </c>
      <c r="E257" s="30" t="s">
        <v>3</v>
      </c>
      <c r="F257" s="29" t="s">
        <v>2</v>
      </c>
      <c r="G257" s="31" t="s">
        <v>178</v>
      </c>
      <c r="H257" s="32" t="s">
        <v>7</v>
      </c>
      <c r="I257" s="33">
        <f>I258</f>
        <v>120</v>
      </c>
      <c r="J257" s="34">
        <f>J258</f>
        <v>120</v>
      </c>
    </row>
    <row r="258" spans="1:10" ht="22.5" x14ac:dyDescent="0.2">
      <c r="A258" s="26" t="s">
        <v>79</v>
      </c>
      <c r="B258" s="27">
        <v>78</v>
      </c>
      <c r="C258" s="28">
        <v>707</v>
      </c>
      <c r="D258" s="29" t="s">
        <v>155</v>
      </c>
      <c r="E258" s="30" t="s">
        <v>3</v>
      </c>
      <c r="F258" s="29" t="s">
        <v>2</v>
      </c>
      <c r="G258" s="31" t="s">
        <v>178</v>
      </c>
      <c r="H258" s="32">
        <v>600</v>
      </c>
      <c r="I258" s="33">
        <f>I259</f>
        <v>120</v>
      </c>
      <c r="J258" s="34">
        <f>J259</f>
        <v>120</v>
      </c>
    </row>
    <row r="259" spans="1:10" x14ac:dyDescent="0.2">
      <c r="A259" s="26" t="s">
        <v>156</v>
      </c>
      <c r="B259" s="27">
        <v>78</v>
      </c>
      <c r="C259" s="28">
        <v>707</v>
      </c>
      <c r="D259" s="29" t="s">
        <v>155</v>
      </c>
      <c r="E259" s="30" t="s">
        <v>3</v>
      </c>
      <c r="F259" s="29" t="s">
        <v>2</v>
      </c>
      <c r="G259" s="31" t="s">
        <v>178</v>
      </c>
      <c r="H259" s="32">
        <v>610</v>
      </c>
      <c r="I259" s="33">
        <v>120</v>
      </c>
      <c r="J259" s="34">
        <v>120</v>
      </c>
    </row>
    <row r="260" spans="1:10" x14ac:dyDescent="0.2">
      <c r="A260" s="26" t="s">
        <v>177</v>
      </c>
      <c r="B260" s="27">
        <v>78</v>
      </c>
      <c r="C260" s="28">
        <v>709</v>
      </c>
      <c r="D260" s="29" t="s">
        <v>7</v>
      </c>
      <c r="E260" s="30" t="s">
        <v>7</v>
      </c>
      <c r="F260" s="29" t="s">
        <v>7</v>
      </c>
      <c r="G260" s="31" t="s">
        <v>7</v>
      </c>
      <c r="H260" s="32" t="s">
        <v>7</v>
      </c>
      <c r="I260" s="33">
        <f>I261+I265+I292</f>
        <v>14625.199999999999</v>
      </c>
      <c r="J260" s="34">
        <f>J261+J265+J292</f>
        <v>14625.199999999999</v>
      </c>
    </row>
    <row r="261" spans="1:10" ht="56.25" x14ac:dyDescent="0.2">
      <c r="A261" s="26" t="s">
        <v>305</v>
      </c>
      <c r="B261" s="27">
        <v>78</v>
      </c>
      <c r="C261" s="28">
        <v>709</v>
      </c>
      <c r="D261" s="29" t="s">
        <v>175</v>
      </c>
      <c r="E261" s="30" t="s">
        <v>3</v>
      </c>
      <c r="F261" s="29" t="s">
        <v>2</v>
      </c>
      <c r="G261" s="31" t="s">
        <v>9</v>
      </c>
      <c r="H261" s="32" t="s">
        <v>7</v>
      </c>
      <c r="I261" s="33">
        <f t="shared" ref="I261:J263" si="9">I262</f>
        <v>300</v>
      </c>
      <c r="J261" s="34">
        <f t="shared" si="9"/>
        <v>300</v>
      </c>
    </row>
    <row r="262" spans="1:10" ht="22.5" x14ac:dyDescent="0.2">
      <c r="A262" s="26" t="s">
        <v>176</v>
      </c>
      <c r="B262" s="27">
        <v>78</v>
      </c>
      <c r="C262" s="28">
        <v>709</v>
      </c>
      <c r="D262" s="29" t="s">
        <v>175</v>
      </c>
      <c r="E262" s="30" t="s">
        <v>3</v>
      </c>
      <c r="F262" s="29" t="s">
        <v>2</v>
      </c>
      <c r="G262" s="31" t="s">
        <v>174</v>
      </c>
      <c r="H262" s="32" t="s">
        <v>7</v>
      </c>
      <c r="I262" s="33">
        <f t="shared" si="9"/>
        <v>300</v>
      </c>
      <c r="J262" s="34">
        <f t="shared" si="9"/>
        <v>300</v>
      </c>
    </row>
    <row r="263" spans="1:10" ht="22.5" x14ac:dyDescent="0.2">
      <c r="A263" s="26" t="s">
        <v>79</v>
      </c>
      <c r="B263" s="27">
        <v>78</v>
      </c>
      <c r="C263" s="28">
        <v>709</v>
      </c>
      <c r="D263" s="29" t="s">
        <v>175</v>
      </c>
      <c r="E263" s="30" t="s">
        <v>3</v>
      </c>
      <c r="F263" s="29" t="s">
        <v>2</v>
      </c>
      <c r="G263" s="31" t="s">
        <v>174</v>
      </c>
      <c r="H263" s="32">
        <v>600</v>
      </c>
      <c r="I263" s="33">
        <f t="shared" si="9"/>
        <v>300</v>
      </c>
      <c r="J263" s="34">
        <f t="shared" si="9"/>
        <v>300</v>
      </c>
    </row>
    <row r="264" spans="1:10" x14ac:dyDescent="0.2">
      <c r="A264" s="26" t="s">
        <v>156</v>
      </c>
      <c r="B264" s="27">
        <v>78</v>
      </c>
      <c r="C264" s="28">
        <v>709</v>
      </c>
      <c r="D264" s="29" t="s">
        <v>175</v>
      </c>
      <c r="E264" s="30" t="s">
        <v>3</v>
      </c>
      <c r="F264" s="29" t="s">
        <v>2</v>
      </c>
      <c r="G264" s="31" t="s">
        <v>174</v>
      </c>
      <c r="H264" s="32">
        <v>610</v>
      </c>
      <c r="I264" s="33">
        <v>300</v>
      </c>
      <c r="J264" s="34">
        <v>300</v>
      </c>
    </row>
    <row r="265" spans="1:10" ht="56.25" x14ac:dyDescent="0.2">
      <c r="A265" s="26" t="s">
        <v>324</v>
      </c>
      <c r="B265" s="27">
        <v>78</v>
      </c>
      <c r="C265" s="28">
        <v>709</v>
      </c>
      <c r="D265" s="29" t="s">
        <v>155</v>
      </c>
      <c r="E265" s="30" t="s">
        <v>3</v>
      </c>
      <c r="F265" s="29" t="s">
        <v>2</v>
      </c>
      <c r="G265" s="31" t="s">
        <v>9</v>
      </c>
      <c r="H265" s="32" t="s">
        <v>7</v>
      </c>
      <c r="I265" s="33">
        <f>I266+I273+I280+I283+I286+I289</f>
        <v>14152.199999999999</v>
      </c>
      <c r="J265" s="34">
        <f>J266+J273+J280+J283+J286+J289</f>
        <v>14152.199999999999</v>
      </c>
    </row>
    <row r="266" spans="1:10" ht="22.5" x14ac:dyDescent="0.2">
      <c r="A266" s="26" t="s">
        <v>173</v>
      </c>
      <c r="B266" s="27">
        <v>78</v>
      </c>
      <c r="C266" s="28">
        <v>709</v>
      </c>
      <c r="D266" s="29" t="s">
        <v>155</v>
      </c>
      <c r="E266" s="30" t="s">
        <v>3</v>
      </c>
      <c r="F266" s="29" t="s">
        <v>2</v>
      </c>
      <c r="G266" s="31" t="s">
        <v>11</v>
      </c>
      <c r="H266" s="32" t="s">
        <v>7</v>
      </c>
      <c r="I266" s="33">
        <f>I267+I269+I271</f>
        <v>4069.4</v>
      </c>
      <c r="J266" s="34">
        <f>J267+J269+J271</f>
        <v>4069.4</v>
      </c>
    </row>
    <row r="267" spans="1:10" ht="45" x14ac:dyDescent="0.2">
      <c r="A267" s="26" t="s">
        <v>6</v>
      </c>
      <c r="B267" s="27">
        <v>78</v>
      </c>
      <c r="C267" s="28">
        <v>709</v>
      </c>
      <c r="D267" s="29" t="s">
        <v>155</v>
      </c>
      <c r="E267" s="30" t="s">
        <v>3</v>
      </c>
      <c r="F267" s="29" t="s">
        <v>2</v>
      </c>
      <c r="G267" s="31" t="s">
        <v>11</v>
      </c>
      <c r="H267" s="32">
        <v>100</v>
      </c>
      <c r="I267" s="33">
        <f>I268</f>
        <v>4000</v>
      </c>
      <c r="J267" s="34">
        <f>J268</f>
        <v>4000</v>
      </c>
    </row>
    <row r="268" spans="1:10" ht="22.5" x14ac:dyDescent="0.2">
      <c r="A268" s="26" t="s">
        <v>5</v>
      </c>
      <c r="B268" s="27">
        <v>78</v>
      </c>
      <c r="C268" s="28">
        <v>709</v>
      </c>
      <c r="D268" s="29" t="s">
        <v>155</v>
      </c>
      <c r="E268" s="30" t="s">
        <v>3</v>
      </c>
      <c r="F268" s="29" t="s">
        <v>2</v>
      </c>
      <c r="G268" s="31" t="s">
        <v>11</v>
      </c>
      <c r="H268" s="32">
        <v>120</v>
      </c>
      <c r="I268" s="33">
        <v>4000</v>
      </c>
      <c r="J268" s="34">
        <v>4000</v>
      </c>
    </row>
    <row r="269" spans="1:10" ht="22.5" x14ac:dyDescent="0.2">
      <c r="A269" s="26" t="s">
        <v>14</v>
      </c>
      <c r="B269" s="27">
        <v>78</v>
      </c>
      <c r="C269" s="28">
        <v>709</v>
      </c>
      <c r="D269" s="29" t="s">
        <v>155</v>
      </c>
      <c r="E269" s="30" t="s">
        <v>3</v>
      </c>
      <c r="F269" s="29" t="s">
        <v>2</v>
      </c>
      <c r="G269" s="31" t="s">
        <v>11</v>
      </c>
      <c r="H269" s="32">
        <v>200</v>
      </c>
      <c r="I269" s="33">
        <f>I270</f>
        <v>68.900000000000006</v>
      </c>
      <c r="J269" s="34">
        <f>J270</f>
        <v>68.900000000000006</v>
      </c>
    </row>
    <row r="270" spans="1:10" ht="22.5" x14ac:dyDescent="0.2">
      <c r="A270" s="26" t="s">
        <v>13</v>
      </c>
      <c r="B270" s="27">
        <v>78</v>
      </c>
      <c r="C270" s="28">
        <v>709</v>
      </c>
      <c r="D270" s="29" t="s">
        <v>155</v>
      </c>
      <c r="E270" s="30" t="s">
        <v>3</v>
      </c>
      <c r="F270" s="29" t="s">
        <v>2</v>
      </c>
      <c r="G270" s="31" t="s">
        <v>11</v>
      </c>
      <c r="H270" s="32">
        <v>240</v>
      </c>
      <c r="I270" s="33">
        <f>42.6+26.3</f>
        <v>68.900000000000006</v>
      </c>
      <c r="J270" s="34">
        <f>42.6+26.3</f>
        <v>68.900000000000006</v>
      </c>
    </row>
    <row r="271" spans="1:10" x14ac:dyDescent="0.2">
      <c r="A271" s="26" t="s">
        <v>71</v>
      </c>
      <c r="B271" s="27">
        <v>78</v>
      </c>
      <c r="C271" s="28">
        <v>709</v>
      </c>
      <c r="D271" s="29" t="s">
        <v>155</v>
      </c>
      <c r="E271" s="30" t="s">
        <v>3</v>
      </c>
      <c r="F271" s="29" t="s">
        <v>2</v>
      </c>
      <c r="G271" s="31" t="s">
        <v>11</v>
      </c>
      <c r="H271" s="32">
        <v>800</v>
      </c>
      <c r="I271" s="33">
        <f>I272</f>
        <v>0.5</v>
      </c>
      <c r="J271" s="34">
        <f>J272</f>
        <v>0.5</v>
      </c>
    </row>
    <row r="272" spans="1:10" x14ac:dyDescent="0.2">
      <c r="A272" s="26" t="s">
        <v>70</v>
      </c>
      <c r="B272" s="27">
        <v>78</v>
      </c>
      <c r="C272" s="28">
        <v>709</v>
      </c>
      <c r="D272" s="29" t="s">
        <v>155</v>
      </c>
      <c r="E272" s="30" t="s">
        <v>3</v>
      </c>
      <c r="F272" s="29" t="s">
        <v>2</v>
      </c>
      <c r="G272" s="31" t="s">
        <v>11</v>
      </c>
      <c r="H272" s="32">
        <v>850</v>
      </c>
      <c r="I272" s="33">
        <v>0.5</v>
      </c>
      <c r="J272" s="34">
        <v>0.5</v>
      </c>
    </row>
    <row r="273" spans="1:10" ht="22.5" x14ac:dyDescent="0.2">
      <c r="A273" s="26" t="s">
        <v>73</v>
      </c>
      <c r="B273" s="27">
        <v>78</v>
      </c>
      <c r="C273" s="28">
        <v>709</v>
      </c>
      <c r="D273" s="29" t="s">
        <v>155</v>
      </c>
      <c r="E273" s="30" t="s">
        <v>3</v>
      </c>
      <c r="F273" s="29" t="s">
        <v>2</v>
      </c>
      <c r="G273" s="31" t="s">
        <v>69</v>
      </c>
      <c r="H273" s="32" t="s">
        <v>7</v>
      </c>
      <c r="I273" s="33">
        <f>I274+I276+I278</f>
        <v>9196.7999999999993</v>
      </c>
      <c r="J273" s="34">
        <f>J274+J276+J278</f>
        <v>9196.7999999999993</v>
      </c>
    </row>
    <row r="274" spans="1:10" ht="45" x14ac:dyDescent="0.2">
      <c r="A274" s="26" t="s">
        <v>6</v>
      </c>
      <c r="B274" s="27">
        <v>78</v>
      </c>
      <c r="C274" s="28">
        <v>709</v>
      </c>
      <c r="D274" s="29" t="s">
        <v>155</v>
      </c>
      <c r="E274" s="30" t="s">
        <v>3</v>
      </c>
      <c r="F274" s="29" t="s">
        <v>2</v>
      </c>
      <c r="G274" s="31" t="s">
        <v>69</v>
      </c>
      <c r="H274" s="32">
        <v>100</v>
      </c>
      <c r="I274" s="33">
        <f>I275</f>
        <v>8509.5</v>
      </c>
      <c r="J274" s="34">
        <f>J275</f>
        <v>8509.5</v>
      </c>
    </row>
    <row r="275" spans="1:10" x14ac:dyDescent="0.2">
      <c r="A275" s="26" t="s">
        <v>72</v>
      </c>
      <c r="B275" s="27">
        <v>78</v>
      </c>
      <c r="C275" s="28">
        <v>709</v>
      </c>
      <c r="D275" s="29" t="s">
        <v>155</v>
      </c>
      <c r="E275" s="30" t="s">
        <v>3</v>
      </c>
      <c r="F275" s="29" t="s">
        <v>2</v>
      </c>
      <c r="G275" s="31" t="s">
        <v>69</v>
      </c>
      <c r="H275" s="32">
        <v>110</v>
      </c>
      <c r="I275" s="33">
        <f>2779.4+4326.1+97.5+1306.5</f>
        <v>8509.5</v>
      </c>
      <c r="J275" s="34">
        <f>2779.4+4326.1+97.5+1306.5</f>
        <v>8509.5</v>
      </c>
    </row>
    <row r="276" spans="1:10" ht="22.5" x14ac:dyDescent="0.2">
      <c r="A276" s="26" t="s">
        <v>14</v>
      </c>
      <c r="B276" s="27">
        <v>78</v>
      </c>
      <c r="C276" s="28">
        <v>709</v>
      </c>
      <c r="D276" s="29" t="s">
        <v>155</v>
      </c>
      <c r="E276" s="30" t="s">
        <v>3</v>
      </c>
      <c r="F276" s="29" t="s">
        <v>2</v>
      </c>
      <c r="G276" s="31" t="s">
        <v>69</v>
      </c>
      <c r="H276" s="32">
        <v>200</v>
      </c>
      <c r="I276" s="33">
        <f>I277</f>
        <v>664.3</v>
      </c>
      <c r="J276" s="34">
        <f>J277</f>
        <v>664.3</v>
      </c>
    </row>
    <row r="277" spans="1:10" ht="22.5" x14ac:dyDescent="0.2">
      <c r="A277" s="26" t="s">
        <v>13</v>
      </c>
      <c r="B277" s="27">
        <v>78</v>
      </c>
      <c r="C277" s="28">
        <v>709</v>
      </c>
      <c r="D277" s="29" t="s">
        <v>155</v>
      </c>
      <c r="E277" s="30" t="s">
        <v>3</v>
      </c>
      <c r="F277" s="29" t="s">
        <v>2</v>
      </c>
      <c r="G277" s="31" t="s">
        <v>69</v>
      </c>
      <c r="H277" s="32">
        <v>240</v>
      </c>
      <c r="I277" s="33">
        <f>207.6+456.7</f>
        <v>664.3</v>
      </c>
      <c r="J277" s="34">
        <f>207.6+456.7</f>
        <v>664.3</v>
      </c>
    </row>
    <row r="278" spans="1:10" x14ac:dyDescent="0.2">
      <c r="A278" s="26" t="s">
        <v>71</v>
      </c>
      <c r="B278" s="27">
        <v>78</v>
      </c>
      <c r="C278" s="28">
        <v>709</v>
      </c>
      <c r="D278" s="29" t="s">
        <v>155</v>
      </c>
      <c r="E278" s="30" t="s">
        <v>3</v>
      </c>
      <c r="F278" s="29" t="s">
        <v>2</v>
      </c>
      <c r="G278" s="31" t="s">
        <v>69</v>
      </c>
      <c r="H278" s="32">
        <v>800</v>
      </c>
      <c r="I278" s="33">
        <f>I279</f>
        <v>23</v>
      </c>
      <c r="J278" s="34">
        <f>J279</f>
        <v>23</v>
      </c>
    </row>
    <row r="279" spans="1:10" x14ac:dyDescent="0.2">
      <c r="A279" s="26" t="s">
        <v>70</v>
      </c>
      <c r="B279" s="27">
        <v>78</v>
      </c>
      <c r="C279" s="28">
        <v>709</v>
      </c>
      <c r="D279" s="29" t="s">
        <v>155</v>
      </c>
      <c r="E279" s="30" t="s">
        <v>3</v>
      </c>
      <c r="F279" s="29" t="s">
        <v>2</v>
      </c>
      <c r="G279" s="31" t="s">
        <v>69</v>
      </c>
      <c r="H279" s="32">
        <v>850</v>
      </c>
      <c r="I279" s="33">
        <v>23</v>
      </c>
      <c r="J279" s="34">
        <v>23</v>
      </c>
    </row>
    <row r="280" spans="1:10" ht="56.25" x14ac:dyDescent="0.2">
      <c r="A280" s="26" t="s">
        <v>172</v>
      </c>
      <c r="B280" s="27">
        <v>78</v>
      </c>
      <c r="C280" s="28">
        <v>709</v>
      </c>
      <c r="D280" s="29" t="s">
        <v>155</v>
      </c>
      <c r="E280" s="30" t="s">
        <v>3</v>
      </c>
      <c r="F280" s="29" t="s">
        <v>2</v>
      </c>
      <c r="G280" s="31" t="s">
        <v>171</v>
      </c>
      <c r="H280" s="32" t="s">
        <v>7</v>
      </c>
      <c r="I280" s="33">
        <f>I281</f>
        <v>350</v>
      </c>
      <c r="J280" s="34">
        <f>J281</f>
        <v>350</v>
      </c>
    </row>
    <row r="281" spans="1:10" ht="22.5" x14ac:dyDescent="0.2">
      <c r="A281" s="26" t="s">
        <v>79</v>
      </c>
      <c r="B281" s="27">
        <v>78</v>
      </c>
      <c r="C281" s="28">
        <v>709</v>
      </c>
      <c r="D281" s="29" t="s">
        <v>155</v>
      </c>
      <c r="E281" s="30" t="s">
        <v>3</v>
      </c>
      <c r="F281" s="29" t="s">
        <v>2</v>
      </c>
      <c r="G281" s="31" t="s">
        <v>171</v>
      </c>
      <c r="H281" s="32">
        <v>600</v>
      </c>
      <c r="I281" s="33">
        <f>I282</f>
        <v>350</v>
      </c>
      <c r="J281" s="34">
        <f>J282</f>
        <v>350</v>
      </c>
    </row>
    <row r="282" spans="1:10" ht="22.5" x14ac:dyDescent="0.2">
      <c r="A282" s="26" t="s">
        <v>78</v>
      </c>
      <c r="B282" s="27">
        <v>78</v>
      </c>
      <c r="C282" s="28">
        <v>709</v>
      </c>
      <c r="D282" s="29" t="s">
        <v>155</v>
      </c>
      <c r="E282" s="30" t="s">
        <v>3</v>
      </c>
      <c r="F282" s="29" t="s">
        <v>2</v>
      </c>
      <c r="G282" s="31" t="s">
        <v>171</v>
      </c>
      <c r="H282" s="32">
        <v>630</v>
      </c>
      <c r="I282" s="33">
        <v>350</v>
      </c>
      <c r="J282" s="34">
        <v>350</v>
      </c>
    </row>
    <row r="283" spans="1:10" ht="45" x14ac:dyDescent="0.2">
      <c r="A283" s="26" t="s">
        <v>274</v>
      </c>
      <c r="B283" s="27">
        <v>78</v>
      </c>
      <c r="C283" s="28">
        <v>709</v>
      </c>
      <c r="D283" s="29" t="s">
        <v>155</v>
      </c>
      <c r="E283" s="30" t="s">
        <v>3</v>
      </c>
      <c r="F283" s="29" t="s">
        <v>2</v>
      </c>
      <c r="G283" s="31" t="s">
        <v>169</v>
      </c>
      <c r="H283" s="32" t="s">
        <v>7</v>
      </c>
      <c r="I283" s="33">
        <f>I284</f>
        <v>279</v>
      </c>
      <c r="J283" s="34">
        <f>J284</f>
        <v>279</v>
      </c>
    </row>
    <row r="284" spans="1:10" ht="22.5" x14ac:dyDescent="0.2">
      <c r="A284" s="26" t="s">
        <v>79</v>
      </c>
      <c r="B284" s="27">
        <v>78</v>
      </c>
      <c r="C284" s="28">
        <v>709</v>
      </c>
      <c r="D284" s="29" t="s">
        <v>155</v>
      </c>
      <c r="E284" s="30" t="s">
        <v>3</v>
      </c>
      <c r="F284" s="29" t="s">
        <v>2</v>
      </c>
      <c r="G284" s="31" t="s">
        <v>169</v>
      </c>
      <c r="H284" s="32">
        <v>600</v>
      </c>
      <c r="I284" s="33">
        <f>I285</f>
        <v>279</v>
      </c>
      <c r="J284" s="34">
        <f>J285</f>
        <v>279</v>
      </c>
    </row>
    <row r="285" spans="1:10" x14ac:dyDescent="0.2">
      <c r="A285" s="26" t="s">
        <v>156</v>
      </c>
      <c r="B285" s="27">
        <v>78</v>
      </c>
      <c r="C285" s="28">
        <v>709</v>
      </c>
      <c r="D285" s="29" t="s">
        <v>155</v>
      </c>
      <c r="E285" s="30" t="s">
        <v>3</v>
      </c>
      <c r="F285" s="29" t="s">
        <v>2</v>
      </c>
      <c r="G285" s="31" t="s">
        <v>169</v>
      </c>
      <c r="H285" s="32">
        <v>610</v>
      </c>
      <c r="I285" s="33">
        <v>279</v>
      </c>
      <c r="J285" s="34">
        <v>279</v>
      </c>
    </row>
    <row r="286" spans="1:10" ht="33.75" x14ac:dyDescent="0.2">
      <c r="A286" s="26" t="s">
        <v>168</v>
      </c>
      <c r="B286" s="27">
        <v>78</v>
      </c>
      <c r="C286" s="28">
        <v>709</v>
      </c>
      <c r="D286" s="29" t="s">
        <v>155</v>
      </c>
      <c r="E286" s="30" t="s">
        <v>3</v>
      </c>
      <c r="F286" s="29" t="s">
        <v>2</v>
      </c>
      <c r="G286" s="31" t="s">
        <v>167</v>
      </c>
      <c r="H286" s="32" t="s">
        <v>7</v>
      </c>
      <c r="I286" s="33">
        <f>I287</f>
        <v>216</v>
      </c>
      <c r="J286" s="34">
        <f>J287</f>
        <v>216</v>
      </c>
    </row>
    <row r="287" spans="1:10" x14ac:dyDescent="0.2">
      <c r="A287" s="26" t="s">
        <v>38</v>
      </c>
      <c r="B287" s="27">
        <v>78</v>
      </c>
      <c r="C287" s="28">
        <v>709</v>
      </c>
      <c r="D287" s="29" t="s">
        <v>155</v>
      </c>
      <c r="E287" s="30" t="s">
        <v>3</v>
      </c>
      <c r="F287" s="29" t="s">
        <v>2</v>
      </c>
      <c r="G287" s="31" t="s">
        <v>167</v>
      </c>
      <c r="H287" s="32">
        <v>300</v>
      </c>
      <c r="I287" s="33">
        <f>I288</f>
        <v>216</v>
      </c>
      <c r="J287" s="34">
        <f>J288</f>
        <v>216</v>
      </c>
    </row>
    <row r="288" spans="1:10" x14ac:dyDescent="0.2">
      <c r="A288" s="26" t="s">
        <v>257</v>
      </c>
      <c r="B288" s="27">
        <v>78</v>
      </c>
      <c r="C288" s="28">
        <v>709</v>
      </c>
      <c r="D288" s="29" t="s">
        <v>155</v>
      </c>
      <c r="E288" s="30" t="s">
        <v>3</v>
      </c>
      <c r="F288" s="29" t="s">
        <v>2</v>
      </c>
      <c r="G288" s="31" t="s">
        <v>167</v>
      </c>
      <c r="H288" s="32">
        <v>340</v>
      </c>
      <c r="I288" s="33">
        <v>216</v>
      </c>
      <c r="J288" s="34">
        <v>216</v>
      </c>
    </row>
    <row r="289" spans="1:10" ht="33.75" x14ac:dyDescent="0.2">
      <c r="A289" s="91" t="s">
        <v>323</v>
      </c>
      <c r="B289" s="27">
        <v>78</v>
      </c>
      <c r="C289" s="28">
        <v>709</v>
      </c>
      <c r="D289" s="29" t="s">
        <v>155</v>
      </c>
      <c r="E289" s="30" t="s">
        <v>3</v>
      </c>
      <c r="F289" s="29" t="s">
        <v>2</v>
      </c>
      <c r="G289" s="39" t="s">
        <v>166</v>
      </c>
      <c r="H289" s="32" t="s">
        <v>7</v>
      </c>
      <c r="I289" s="33">
        <f>I290</f>
        <v>41</v>
      </c>
      <c r="J289" s="34">
        <f>J290</f>
        <v>41</v>
      </c>
    </row>
    <row r="290" spans="1:10" ht="22.5" x14ac:dyDescent="0.2">
      <c r="A290" s="26" t="s">
        <v>79</v>
      </c>
      <c r="B290" s="27">
        <v>78</v>
      </c>
      <c r="C290" s="28">
        <v>709</v>
      </c>
      <c r="D290" s="29" t="s">
        <v>155</v>
      </c>
      <c r="E290" s="30" t="s">
        <v>3</v>
      </c>
      <c r="F290" s="29" t="s">
        <v>2</v>
      </c>
      <c r="G290" s="39" t="s">
        <v>166</v>
      </c>
      <c r="H290" s="32">
        <v>600</v>
      </c>
      <c r="I290" s="33">
        <f>I291</f>
        <v>41</v>
      </c>
      <c r="J290" s="34">
        <f>J291</f>
        <v>41</v>
      </c>
    </row>
    <row r="291" spans="1:10" x14ac:dyDescent="0.2">
      <c r="A291" s="26" t="s">
        <v>156</v>
      </c>
      <c r="B291" s="27">
        <v>78</v>
      </c>
      <c r="C291" s="28">
        <v>709</v>
      </c>
      <c r="D291" s="29" t="s">
        <v>155</v>
      </c>
      <c r="E291" s="30" t="s">
        <v>3</v>
      </c>
      <c r="F291" s="29" t="s">
        <v>2</v>
      </c>
      <c r="G291" s="39" t="s">
        <v>166</v>
      </c>
      <c r="H291" s="32">
        <v>610</v>
      </c>
      <c r="I291" s="33">
        <v>41</v>
      </c>
      <c r="J291" s="34">
        <v>41</v>
      </c>
    </row>
    <row r="292" spans="1:10" ht="56.25" x14ac:dyDescent="0.2">
      <c r="A292" s="26" t="s">
        <v>295</v>
      </c>
      <c r="B292" s="27">
        <v>78</v>
      </c>
      <c r="C292" s="28">
        <v>709</v>
      </c>
      <c r="D292" s="29" t="s">
        <v>53</v>
      </c>
      <c r="E292" s="30" t="s">
        <v>3</v>
      </c>
      <c r="F292" s="29" t="s">
        <v>2</v>
      </c>
      <c r="G292" s="31" t="s">
        <v>9</v>
      </c>
      <c r="H292" s="32" t="s">
        <v>7</v>
      </c>
      <c r="I292" s="33">
        <f t="shared" ref="I292:J294" si="10">I293</f>
        <v>173</v>
      </c>
      <c r="J292" s="34">
        <f t="shared" si="10"/>
        <v>173</v>
      </c>
    </row>
    <row r="293" spans="1:10" x14ac:dyDescent="0.2">
      <c r="A293" s="26" t="s">
        <v>165</v>
      </c>
      <c r="B293" s="27">
        <v>78</v>
      </c>
      <c r="C293" s="28">
        <v>709</v>
      </c>
      <c r="D293" s="29" t="s">
        <v>53</v>
      </c>
      <c r="E293" s="30" t="s">
        <v>3</v>
      </c>
      <c r="F293" s="29" t="s">
        <v>2</v>
      </c>
      <c r="G293" s="31" t="s">
        <v>164</v>
      </c>
      <c r="H293" s="32" t="s">
        <v>7</v>
      </c>
      <c r="I293" s="33">
        <f t="shared" si="10"/>
        <v>173</v>
      </c>
      <c r="J293" s="34">
        <f t="shared" si="10"/>
        <v>173</v>
      </c>
    </row>
    <row r="294" spans="1:10" ht="22.5" x14ac:dyDescent="0.2">
      <c r="A294" s="26" t="s">
        <v>79</v>
      </c>
      <c r="B294" s="27">
        <v>78</v>
      </c>
      <c r="C294" s="28">
        <v>709</v>
      </c>
      <c r="D294" s="29" t="s">
        <v>53</v>
      </c>
      <c r="E294" s="30" t="s">
        <v>3</v>
      </c>
      <c r="F294" s="29" t="s">
        <v>2</v>
      </c>
      <c r="G294" s="31" t="s">
        <v>164</v>
      </c>
      <c r="H294" s="32">
        <v>600</v>
      </c>
      <c r="I294" s="33">
        <f t="shared" si="10"/>
        <v>173</v>
      </c>
      <c r="J294" s="34">
        <f t="shared" si="10"/>
        <v>173</v>
      </c>
    </row>
    <row r="295" spans="1:10" x14ac:dyDescent="0.2">
      <c r="A295" s="26" t="s">
        <v>156</v>
      </c>
      <c r="B295" s="27">
        <v>78</v>
      </c>
      <c r="C295" s="28">
        <v>709</v>
      </c>
      <c r="D295" s="29" t="s">
        <v>53</v>
      </c>
      <c r="E295" s="30" t="s">
        <v>3</v>
      </c>
      <c r="F295" s="29" t="s">
        <v>2</v>
      </c>
      <c r="G295" s="31" t="s">
        <v>164</v>
      </c>
      <c r="H295" s="32">
        <v>610</v>
      </c>
      <c r="I295" s="33">
        <v>173</v>
      </c>
      <c r="J295" s="34">
        <v>173</v>
      </c>
    </row>
    <row r="296" spans="1:10" x14ac:dyDescent="0.2">
      <c r="A296" s="26" t="s">
        <v>51</v>
      </c>
      <c r="B296" s="27">
        <v>78</v>
      </c>
      <c r="C296" s="28">
        <v>1000</v>
      </c>
      <c r="D296" s="29" t="s">
        <v>7</v>
      </c>
      <c r="E296" s="30" t="s">
        <v>7</v>
      </c>
      <c r="F296" s="29" t="s">
        <v>7</v>
      </c>
      <c r="G296" s="31" t="s">
        <v>7</v>
      </c>
      <c r="H296" s="32" t="s">
        <v>7</v>
      </c>
      <c r="I296" s="33">
        <f>I297</f>
        <v>4291.7</v>
      </c>
      <c r="J296" s="34">
        <f>J297</f>
        <v>4636.8</v>
      </c>
    </row>
    <row r="297" spans="1:10" x14ac:dyDescent="0.2">
      <c r="A297" s="26" t="s">
        <v>102</v>
      </c>
      <c r="B297" s="27">
        <v>78</v>
      </c>
      <c r="C297" s="28">
        <v>1004</v>
      </c>
      <c r="D297" s="29" t="s">
        <v>7</v>
      </c>
      <c r="E297" s="30" t="s">
        <v>7</v>
      </c>
      <c r="F297" s="29" t="s">
        <v>7</v>
      </c>
      <c r="G297" s="31" t="s">
        <v>7</v>
      </c>
      <c r="H297" s="32" t="s">
        <v>7</v>
      </c>
      <c r="I297" s="33">
        <f>I298</f>
        <v>4291.7</v>
      </c>
      <c r="J297" s="34">
        <f>J298</f>
        <v>4636.8</v>
      </c>
    </row>
    <row r="298" spans="1:10" ht="56.25" x14ac:dyDescent="0.2">
      <c r="A298" s="26" t="s">
        <v>324</v>
      </c>
      <c r="B298" s="27">
        <v>78</v>
      </c>
      <c r="C298" s="28">
        <v>1004</v>
      </c>
      <c r="D298" s="29" t="s">
        <v>155</v>
      </c>
      <c r="E298" s="30" t="s">
        <v>3</v>
      </c>
      <c r="F298" s="29" t="s">
        <v>2</v>
      </c>
      <c r="G298" s="31" t="s">
        <v>9</v>
      </c>
      <c r="H298" s="32" t="s">
        <v>7</v>
      </c>
      <c r="I298" s="33">
        <f>I299+I302+I305</f>
        <v>4291.7</v>
      </c>
      <c r="J298" s="34">
        <f>J299+J302+J305</f>
        <v>4636.8</v>
      </c>
    </row>
    <row r="299" spans="1:10" ht="45" x14ac:dyDescent="0.2">
      <c r="A299" s="26" t="s">
        <v>163</v>
      </c>
      <c r="B299" s="27">
        <v>78</v>
      </c>
      <c r="C299" s="28">
        <v>1004</v>
      </c>
      <c r="D299" s="29" t="s">
        <v>155</v>
      </c>
      <c r="E299" s="30" t="s">
        <v>3</v>
      </c>
      <c r="F299" s="29" t="s">
        <v>2</v>
      </c>
      <c r="G299" s="31" t="s">
        <v>162</v>
      </c>
      <c r="H299" s="32" t="s">
        <v>7</v>
      </c>
      <c r="I299" s="33">
        <f>I300</f>
        <v>46.9</v>
      </c>
      <c r="J299" s="34">
        <f>J300</f>
        <v>46.9</v>
      </c>
    </row>
    <row r="300" spans="1:10" ht="22.5" x14ac:dyDescent="0.2">
      <c r="A300" s="26" t="s">
        <v>79</v>
      </c>
      <c r="B300" s="27">
        <v>78</v>
      </c>
      <c r="C300" s="28">
        <v>1004</v>
      </c>
      <c r="D300" s="29" t="s">
        <v>155</v>
      </c>
      <c r="E300" s="30" t="s">
        <v>3</v>
      </c>
      <c r="F300" s="29" t="s">
        <v>2</v>
      </c>
      <c r="G300" s="31" t="s">
        <v>162</v>
      </c>
      <c r="H300" s="32">
        <v>600</v>
      </c>
      <c r="I300" s="33">
        <f>I301</f>
        <v>46.9</v>
      </c>
      <c r="J300" s="34">
        <f>J301</f>
        <v>46.9</v>
      </c>
    </row>
    <row r="301" spans="1:10" x14ac:dyDescent="0.2">
      <c r="A301" s="26" t="s">
        <v>156</v>
      </c>
      <c r="B301" s="27">
        <v>78</v>
      </c>
      <c r="C301" s="28">
        <v>1004</v>
      </c>
      <c r="D301" s="29" t="s">
        <v>155</v>
      </c>
      <c r="E301" s="30" t="s">
        <v>3</v>
      </c>
      <c r="F301" s="29" t="s">
        <v>2</v>
      </c>
      <c r="G301" s="31" t="s">
        <v>162</v>
      </c>
      <c r="H301" s="32">
        <v>610</v>
      </c>
      <c r="I301" s="33">
        <v>46.9</v>
      </c>
      <c r="J301" s="34">
        <v>46.9</v>
      </c>
    </row>
    <row r="302" spans="1:10" ht="33.75" x14ac:dyDescent="0.2">
      <c r="A302" s="26" t="s">
        <v>161</v>
      </c>
      <c r="B302" s="27">
        <v>78</v>
      </c>
      <c r="C302" s="28">
        <v>1004</v>
      </c>
      <c r="D302" s="29" t="s">
        <v>155</v>
      </c>
      <c r="E302" s="30" t="s">
        <v>3</v>
      </c>
      <c r="F302" s="29" t="s">
        <v>2</v>
      </c>
      <c r="G302" s="31" t="s">
        <v>160</v>
      </c>
      <c r="H302" s="32" t="s">
        <v>7</v>
      </c>
      <c r="I302" s="33">
        <f>I303</f>
        <v>3822.5</v>
      </c>
      <c r="J302" s="34">
        <f>J303</f>
        <v>4167.6000000000004</v>
      </c>
    </row>
    <row r="303" spans="1:10" ht="22.5" x14ac:dyDescent="0.2">
      <c r="A303" s="26" t="s">
        <v>79</v>
      </c>
      <c r="B303" s="27">
        <v>78</v>
      </c>
      <c r="C303" s="28">
        <v>1004</v>
      </c>
      <c r="D303" s="29" t="s">
        <v>155</v>
      </c>
      <c r="E303" s="30" t="s">
        <v>3</v>
      </c>
      <c r="F303" s="29" t="s">
        <v>2</v>
      </c>
      <c r="G303" s="31" t="s">
        <v>160</v>
      </c>
      <c r="H303" s="32">
        <v>600</v>
      </c>
      <c r="I303" s="33">
        <f>I304</f>
        <v>3822.5</v>
      </c>
      <c r="J303" s="34">
        <f>J304</f>
        <v>4167.6000000000004</v>
      </c>
    </row>
    <row r="304" spans="1:10" x14ac:dyDescent="0.2">
      <c r="A304" s="26" t="s">
        <v>156</v>
      </c>
      <c r="B304" s="27">
        <v>78</v>
      </c>
      <c r="C304" s="28">
        <v>1004</v>
      </c>
      <c r="D304" s="29" t="s">
        <v>155</v>
      </c>
      <c r="E304" s="30" t="s">
        <v>3</v>
      </c>
      <c r="F304" s="29" t="s">
        <v>2</v>
      </c>
      <c r="G304" s="31" t="s">
        <v>160</v>
      </c>
      <c r="H304" s="32">
        <v>610</v>
      </c>
      <c r="I304" s="33">
        <v>3822.5</v>
      </c>
      <c r="J304" s="34">
        <v>4167.6000000000004</v>
      </c>
    </row>
    <row r="305" spans="1:10" ht="45" x14ac:dyDescent="0.2">
      <c r="A305" s="26" t="s">
        <v>260</v>
      </c>
      <c r="B305" s="27">
        <v>78</v>
      </c>
      <c r="C305" s="28">
        <v>1004</v>
      </c>
      <c r="D305" s="29" t="s">
        <v>155</v>
      </c>
      <c r="E305" s="30" t="s">
        <v>3</v>
      </c>
      <c r="F305" s="29" t="s">
        <v>2</v>
      </c>
      <c r="G305" s="31" t="s">
        <v>159</v>
      </c>
      <c r="H305" s="32" t="s">
        <v>7</v>
      </c>
      <c r="I305" s="33">
        <f>I306</f>
        <v>422.3</v>
      </c>
      <c r="J305" s="34">
        <f>J306</f>
        <v>422.3</v>
      </c>
    </row>
    <row r="306" spans="1:10" ht="22.5" x14ac:dyDescent="0.2">
      <c r="A306" s="26" t="s">
        <v>79</v>
      </c>
      <c r="B306" s="27">
        <v>78</v>
      </c>
      <c r="C306" s="28">
        <v>1004</v>
      </c>
      <c r="D306" s="29" t="s">
        <v>155</v>
      </c>
      <c r="E306" s="30" t="s">
        <v>3</v>
      </c>
      <c r="F306" s="29" t="s">
        <v>2</v>
      </c>
      <c r="G306" s="31" t="s">
        <v>159</v>
      </c>
      <c r="H306" s="32">
        <v>600</v>
      </c>
      <c r="I306" s="33">
        <f>I307</f>
        <v>422.3</v>
      </c>
      <c r="J306" s="34">
        <f>J307</f>
        <v>422.3</v>
      </c>
    </row>
    <row r="307" spans="1:10" x14ac:dyDescent="0.2">
      <c r="A307" s="26" t="s">
        <v>156</v>
      </c>
      <c r="B307" s="27">
        <v>78</v>
      </c>
      <c r="C307" s="28">
        <v>1004</v>
      </c>
      <c r="D307" s="29" t="s">
        <v>155</v>
      </c>
      <c r="E307" s="30" t="s">
        <v>3</v>
      </c>
      <c r="F307" s="29" t="s">
        <v>2</v>
      </c>
      <c r="G307" s="31" t="s">
        <v>159</v>
      </c>
      <c r="H307" s="32">
        <v>610</v>
      </c>
      <c r="I307" s="33">
        <v>422.3</v>
      </c>
      <c r="J307" s="34">
        <v>422.3</v>
      </c>
    </row>
    <row r="308" spans="1:10" x14ac:dyDescent="0.2">
      <c r="A308" s="26" t="s">
        <v>33</v>
      </c>
      <c r="B308" s="27">
        <v>78</v>
      </c>
      <c r="C308" s="28">
        <v>1100</v>
      </c>
      <c r="D308" s="29" t="s">
        <v>7</v>
      </c>
      <c r="E308" s="30" t="s">
        <v>7</v>
      </c>
      <c r="F308" s="29" t="s">
        <v>7</v>
      </c>
      <c r="G308" s="31" t="s">
        <v>7</v>
      </c>
      <c r="H308" s="32" t="s">
        <v>7</v>
      </c>
      <c r="I308" s="33">
        <f>I309+I314</f>
        <v>1382.4</v>
      </c>
      <c r="J308" s="34">
        <f>J309+J314</f>
        <v>1382.4</v>
      </c>
    </row>
    <row r="309" spans="1:10" x14ac:dyDescent="0.2">
      <c r="A309" s="35" t="s">
        <v>32</v>
      </c>
      <c r="B309" s="36">
        <v>78</v>
      </c>
      <c r="C309" s="28">
        <v>1102</v>
      </c>
      <c r="D309" s="37" t="s">
        <v>7</v>
      </c>
      <c r="E309" s="38" t="s">
        <v>7</v>
      </c>
      <c r="F309" s="37" t="s">
        <v>7</v>
      </c>
      <c r="G309" s="39" t="s">
        <v>7</v>
      </c>
      <c r="H309" s="32" t="s">
        <v>7</v>
      </c>
      <c r="I309" s="78">
        <f t="shared" ref="I309:J312" si="11">I310</f>
        <v>800</v>
      </c>
      <c r="J309" s="78">
        <f t="shared" si="11"/>
        <v>800</v>
      </c>
    </row>
    <row r="310" spans="1:10" ht="56.25" x14ac:dyDescent="0.2">
      <c r="A310" s="35" t="s">
        <v>324</v>
      </c>
      <c r="B310" s="36">
        <v>78</v>
      </c>
      <c r="C310" s="28">
        <v>1102</v>
      </c>
      <c r="D310" s="37" t="s">
        <v>155</v>
      </c>
      <c r="E310" s="38" t="s">
        <v>3</v>
      </c>
      <c r="F310" s="37" t="s">
        <v>2</v>
      </c>
      <c r="G310" s="39" t="s">
        <v>9</v>
      </c>
      <c r="H310" s="32" t="s">
        <v>7</v>
      </c>
      <c r="I310" s="78">
        <f t="shared" si="11"/>
        <v>800</v>
      </c>
      <c r="J310" s="78">
        <f t="shared" si="11"/>
        <v>800</v>
      </c>
    </row>
    <row r="311" spans="1:10" ht="22.5" x14ac:dyDescent="0.2">
      <c r="A311" s="35" t="s">
        <v>284</v>
      </c>
      <c r="B311" s="36">
        <v>78</v>
      </c>
      <c r="C311" s="28">
        <v>1102</v>
      </c>
      <c r="D311" s="37" t="s">
        <v>155</v>
      </c>
      <c r="E311" s="38" t="s">
        <v>3</v>
      </c>
      <c r="F311" s="37" t="s">
        <v>2</v>
      </c>
      <c r="G311" s="39" t="s">
        <v>285</v>
      </c>
      <c r="H311" s="32" t="s">
        <v>7</v>
      </c>
      <c r="I311" s="78">
        <f t="shared" si="11"/>
        <v>800</v>
      </c>
      <c r="J311" s="78">
        <f t="shared" si="11"/>
        <v>800</v>
      </c>
    </row>
    <row r="312" spans="1:10" ht="22.5" x14ac:dyDescent="0.2">
      <c r="A312" s="35" t="s">
        <v>79</v>
      </c>
      <c r="B312" s="36">
        <v>78</v>
      </c>
      <c r="C312" s="28">
        <v>1102</v>
      </c>
      <c r="D312" s="37" t="s">
        <v>155</v>
      </c>
      <c r="E312" s="38" t="s">
        <v>3</v>
      </c>
      <c r="F312" s="37" t="s">
        <v>2</v>
      </c>
      <c r="G312" s="39" t="s">
        <v>285</v>
      </c>
      <c r="H312" s="32">
        <v>600</v>
      </c>
      <c r="I312" s="78">
        <f t="shared" si="11"/>
        <v>800</v>
      </c>
      <c r="J312" s="78">
        <f t="shared" si="11"/>
        <v>800</v>
      </c>
    </row>
    <row r="313" spans="1:10" x14ac:dyDescent="0.2">
      <c r="A313" s="35" t="s">
        <v>156</v>
      </c>
      <c r="B313" s="36">
        <v>78</v>
      </c>
      <c r="C313" s="28">
        <v>1102</v>
      </c>
      <c r="D313" s="37" t="s">
        <v>155</v>
      </c>
      <c r="E313" s="38" t="s">
        <v>3</v>
      </c>
      <c r="F313" s="37" t="s">
        <v>2</v>
      </c>
      <c r="G313" s="39" t="s">
        <v>285</v>
      </c>
      <c r="H313" s="32">
        <v>610</v>
      </c>
      <c r="I313" s="78">
        <v>800</v>
      </c>
      <c r="J313" s="78">
        <v>800</v>
      </c>
    </row>
    <row r="314" spans="1:10" x14ac:dyDescent="0.2">
      <c r="A314" s="26" t="s">
        <v>158</v>
      </c>
      <c r="B314" s="27">
        <v>78</v>
      </c>
      <c r="C314" s="28">
        <v>1105</v>
      </c>
      <c r="D314" s="29" t="s">
        <v>7</v>
      </c>
      <c r="E314" s="30" t="s">
        <v>7</v>
      </c>
      <c r="F314" s="29" t="s">
        <v>7</v>
      </c>
      <c r="G314" s="31" t="s">
        <v>7</v>
      </c>
      <c r="H314" s="32" t="s">
        <v>7</v>
      </c>
      <c r="I314" s="33">
        <f>I315</f>
        <v>582.4</v>
      </c>
      <c r="J314" s="34">
        <f>J315</f>
        <v>582.4</v>
      </c>
    </row>
    <row r="315" spans="1:10" ht="56.25" x14ac:dyDescent="0.2">
      <c r="A315" s="26" t="s">
        <v>324</v>
      </c>
      <c r="B315" s="27">
        <v>78</v>
      </c>
      <c r="C315" s="28">
        <v>1105</v>
      </c>
      <c r="D315" s="29" t="s">
        <v>155</v>
      </c>
      <c r="E315" s="30" t="s">
        <v>3</v>
      </c>
      <c r="F315" s="29" t="s">
        <v>2</v>
      </c>
      <c r="G315" s="31" t="s">
        <v>9</v>
      </c>
      <c r="H315" s="32" t="s">
        <v>7</v>
      </c>
      <c r="I315" s="33">
        <f t="shared" ref="I315:J317" si="12">I316</f>
        <v>582.4</v>
      </c>
      <c r="J315" s="34">
        <f t="shared" si="12"/>
        <v>582.4</v>
      </c>
    </row>
    <row r="316" spans="1:10" ht="45" x14ac:dyDescent="0.2">
      <c r="A316" s="26" t="s">
        <v>157</v>
      </c>
      <c r="B316" s="27">
        <v>78</v>
      </c>
      <c r="C316" s="28">
        <v>1105</v>
      </c>
      <c r="D316" s="29" t="s">
        <v>155</v>
      </c>
      <c r="E316" s="30" t="s">
        <v>3</v>
      </c>
      <c r="F316" s="29" t="s">
        <v>2</v>
      </c>
      <c r="G316" s="31" t="s">
        <v>154</v>
      </c>
      <c r="H316" s="32" t="s">
        <v>7</v>
      </c>
      <c r="I316" s="33">
        <f t="shared" si="12"/>
        <v>582.4</v>
      </c>
      <c r="J316" s="34">
        <f t="shared" si="12"/>
        <v>582.4</v>
      </c>
    </row>
    <row r="317" spans="1:10" ht="22.5" x14ac:dyDescent="0.2">
      <c r="A317" s="26" t="s">
        <v>79</v>
      </c>
      <c r="B317" s="27">
        <v>78</v>
      </c>
      <c r="C317" s="28">
        <v>1105</v>
      </c>
      <c r="D317" s="29" t="s">
        <v>155</v>
      </c>
      <c r="E317" s="30" t="s">
        <v>3</v>
      </c>
      <c r="F317" s="29" t="s">
        <v>2</v>
      </c>
      <c r="G317" s="31" t="s">
        <v>154</v>
      </c>
      <c r="H317" s="32">
        <v>600</v>
      </c>
      <c r="I317" s="33">
        <f t="shared" si="12"/>
        <v>582.4</v>
      </c>
      <c r="J317" s="34">
        <f t="shared" si="12"/>
        <v>582.4</v>
      </c>
    </row>
    <row r="318" spans="1:10" x14ac:dyDescent="0.2">
      <c r="A318" s="26" t="s">
        <v>156</v>
      </c>
      <c r="B318" s="27">
        <v>78</v>
      </c>
      <c r="C318" s="28">
        <v>1105</v>
      </c>
      <c r="D318" s="29" t="s">
        <v>155</v>
      </c>
      <c r="E318" s="30" t="s">
        <v>3</v>
      </c>
      <c r="F318" s="29" t="s">
        <v>2</v>
      </c>
      <c r="G318" s="31" t="s">
        <v>154</v>
      </c>
      <c r="H318" s="32">
        <v>610</v>
      </c>
      <c r="I318" s="33">
        <v>582.4</v>
      </c>
      <c r="J318" s="34">
        <v>582.4</v>
      </c>
    </row>
    <row r="319" spans="1:10" ht="33.75" x14ac:dyDescent="0.2">
      <c r="A319" s="40" t="s">
        <v>153</v>
      </c>
      <c r="B319" s="41">
        <v>94</v>
      </c>
      <c r="C319" s="42" t="s">
        <v>7</v>
      </c>
      <c r="D319" s="43" t="s">
        <v>7</v>
      </c>
      <c r="E319" s="44" t="s">
        <v>7</v>
      </c>
      <c r="F319" s="43" t="s">
        <v>7</v>
      </c>
      <c r="G319" s="45" t="s">
        <v>7</v>
      </c>
      <c r="H319" s="46" t="s">
        <v>7</v>
      </c>
      <c r="I319" s="66">
        <f>I320+I350+I356+I362</f>
        <v>36974</v>
      </c>
      <c r="J319" s="67">
        <f>J320+J350+J356+J362</f>
        <v>37281.599999999999</v>
      </c>
    </row>
    <row r="320" spans="1:10" x14ac:dyDescent="0.2">
      <c r="A320" s="26" t="s">
        <v>27</v>
      </c>
      <c r="B320" s="27">
        <v>94</v>
      </c>
      <c r="C320" s="28">
        <v>100</v>
      </c>
      <c r="D320" s="29" t="s">
        <v>7</v>
      </c>
      <c r="E320" s="30" t="s">
        <v>7</v>
      </c>
      <c r="F320" s="29" t="s">
        <v>7</v>
      </c>
      <c r="G320" s="31" t="s">
        <v>7</v>
      </c>
      <c r="H320" s="32" t="s">
        <v>7</v>
      </c>
      <c r="I320" s="33">
        <f>I321+I326+I333+I338</f>
        <v>24656.800000000003</v>
      </c>
      <c r="J320" s="34">
        <f>J321+J326+J333+J338</f>
        <v>23964.7</v>
      </c>
    </row>
    <row r="321" spans="1:10" ht="33.75" x14ac:dyDescent="0.2">
      <c r="A321" s="26" t="s">
        <v>92</v>
      </c>
      <c r="B321" s="27">
        <v>94</v>
      </c>
      <c r="C321" s="28">
        <v>104</v>
      </c>
      <c r="D321" s="29" t="s">
        <v>7</v>
      </c>
      <c r="E321" s="30" t="s">
        <v>7</v>
      </c>
      <c r="F321" s="29" t="s">
        <v>7</v>
      </c>
      <c r="G321" s="31" t="s">
        <v>7</v>
      </c>
      <c r="H321" s="32" t="s">
        <v>7</v>
      </c>
      <c r="I321" s="33">
        <f t="shared" ref="I321:J324" si="13">I322</f>
        <v>625</v>
      </c>
      <c r="J321" s="34">
        <f t="shared" si="13"/>
        <v>625</v>
      </c>
    </row>
    <row r="322" spans="1:10" ht="45" x14ac:dyDescent="0.2">
      <c r="A322" s="26" t="s">
        <v>326</v>
      </c>
      <c r="B322" s="27">
        <v>94</v>
      </c>
      <c r="C322" s="28">
        <v>104</v>
      </c>
      <c r="D322" s="29" t="s">
        <v>126</v>
      </c>
      <c r="E322" s="30" t="s">
        <v>3</v>
      </c>
      <c r="F322" s="29" t="s">
        <v>2</v>
      </c>
      <c r="G322" s="31" t="s">
        <v>9</v>
      </c>
      <c r="H322" s="32" t="s">
        <v>7</v>
      </c>
      <c r="I322" s="33">
        <f t="shared" si="13"/>
        <v>625</v>
      </c>
      <c r="J322" s="34">
        <f t="shared" si="13"/>
        <v>625</v>
      </c>
    </row>
    <row r="323" spans="1:10" ht="22.5" x14ac:dyDescent="0.2">
      <c r="A323" s="26" t="s">
        <v>152</v>
      </c>
      <c r="B323" s="27">
        <v>94</v>
      </c>
      <c r="C323" s="28">
        <v>104</v>
      </c>
      <c r="D323" s="29" t="s">
        <v>126</v>
      </c>
      <c r="E323" s="30" t="s">
        <v>3</v>
      </c>
      <c r="F323" s="29" t="s">
        <v>2</v>
      </c>
      <c r="G323" s="31" t="s">
        <v>151</v>
      </c>
      <c r="H323" s="32" t="s">
        <v>7</v>
      </c>
      <c r="I323" s="33">
        <f t="shared" si="13"/>
        <v>625</v>
      </c>
      <c r="J323" s="34">
        <f t="shared" si="13"/>
        <v>625</v>
      </c>
    </row>
    <row r="324" spans="1:10" x14ac:dyDescent="0.2">
      <c r="A324" s="26" t="s">
        <v>65</v>
      </c>
      <c r="B324" s="27">
        <v>94</v>
      </c>
      <c r="C324" s="28">
        <v>104</v>
      </c>
      <c r="D324" s="29" t="s">
        <v>126</v>
      </c>
      <c r="E324" s="30" t="s">
        <v>3</v>
      </c>
      <c r="F324" s="29" t="s">
        <v>2</v>
      </c>
      <c r="G324" s="31" t="s">
        <v>151</v>
      </c>
      <c r="H324" s="32">
        <v>500</v>
      </c>
      <c r="I324" s="33">
        <f t="shared" si="13"/>
        <v>625</v>
      </c>
      <c r="J324" s="34">
        <f t="shared" si="13"/>
        <v>625</v>
      </c>
    </row>
    <row r="325" spans="1:10" x14ac:dyDescent="0.2">
      <c r="A325" s="26" t="s">
        <v>139</v>
      </c>
      <c r="B325" s="27">
        <v>94</v>
      </c>
      <c r="C325" s="28">
        <v>104</v>
      </c>
      <c r="D325" s="29" t="s">
        <v>126</v>
      </c>
      <c r="E325" s="30" t="s">
        <v>3</v>
      </c>
      <c r="F325" s="29" t="s">
        <v>2</v>
      </c>
      <c r="G325" s="31" t="s">
        <v>151</v>
      </c>
      <c r="H325" s="32">
        <v>530</v>
      </c>
      <c r="I325" s="33">
        <v>625</v>
      </c>
      <c r="J325" s="34">
        <v>625</v>
      </c>
    </row>
    <row r="326" spans="1:10" ht="33.75" x14ac:dyDescent="0.2">
      <c r="A326" s="26" t="s">
        <v>17</v>
      </c>
      <c r="B326" s="27">
        <v>94</v>
      </c>
      <c r="C326" s="28">
        <v>106</v>
      </c>
      <c r="D326" s="29" t="s">
        <v>7</v>
      </c>
      <c r="E326" s="30" t="s">
        <v>7</v>
      </c>
      <c r="F326" s="29" t="s">
        <v>7</v>
      </c>
      <c r="G326" s="31" t="s">
        <v>7</v>
      </c>
      <c r="H326" s="32" t="s">
        <v>7</v>
      </c>
      <c r="I326" s="33">
        <f>I327</f>
        <v>11477.4</v>
      </c>
      <c r="J326" s="34">
        <f>J327</f>
        <v>11477.4</v>
      </c>
    </row>
    <row r="327" spans="1:10" ht="45" x14ac:dyDescent="0.2">
      <c r="A327" s="26" t="s">
        <v>326</v>
      </c>
      <c r="B327" s="27">
        <v>94</v>
      </c>
      <c r="C327" s="28">
        <v>106</v>
      </c>
      <c r="D327" s="29" t="s">
        <v>126</v>
      </c>
      <c r="E327" s="30" t="s">
        <v>3</v>
      </c>
      <c r="F327" s="29" t="s">
        <v>2</v>
      </c>
      <c r="G327" s="31" t="s">
        <v>9</v>
      </c>
      <c r="H327" s="32" t="s">
        <v>7</v>
      </c>
      <c r="I327" s="33">
        <f>I328</f>
        <v>11477.4</v>
      </c>
      <c r="J327" s="34">
        <f>J328</f>
        <v>11477.4</v>
      </c>
    </row>
    <row r="328" spans="1:10" ht="22.5" x14ac:dyDescent="0.2">
      <c r="A328" s="26" t="s">
        <v>15</v>
      </c>
      <c r="B328" s="27">
        <v>94</v>
      </c>
      <c r="C328" s="28">
        <v>106</v>
      </c>
      <c r="D328" s="29" t="s">
        <v>126</v>
      </c>
      <c r="E328" s="30" t="s">
        <v>3</v>
      </c>
      <c r="F328" s="29" t="s">
        <v>2</v>
      </c>
      <c r="G328" s="31" t="s">
        <v>11</v>
      </c>
      <c r="H328" s="32" t="s">
        <v>7</v>
      </c>
      <c r="I328" s="33">
        <f>I329+I331</f>
        <v>11477.4</v>
      </c>
      <c r="J328" s="34">
        <f>J329+J331</f>
        <v>11477.4</v>
      </c>
    </row>
    <row r="329" spans="1:10" ht="45" x14ac:dyDescent="0.2">
      <c r="A329" s="26" t="s">
        <v>6</v>
      </c>
      <c r="B329" s="27">
        <v>94</v>
      </c>
      <c r="C329" s="28">
        <v>106</v>
      </c>
      <c r="D329" s="29" t="s">
        <v>126</v>
      </c>
      <c r="E329" s="30" t="s">
        <v>3</v>
      </c>
      <c r="F329" s="29" t="s">
        <v>2</v>
      </c>
      <c r="G329" s="31" t="s">
        <v>11</v>
      </c>
      <c r="H329" s="32">
        <v>100</v>
      </c>
      <c r="I329" s="33">
        <f>I330</f>
        <v>10741.1</v>
      </c>
      <c r="J329" s="34">
        <f>J330</f>
        <v>10741.1</v>
      </c>
    </row>
    <row r="330" spans="1:10" ht="22.5" x14ac:dyDescent="0.2">
      <c r="A330" s="26" t="s">
        <v>5</v>
      </c>
      <c r="B330" s="27">
        <v>94</v>
      </c>
      <c r="C330" s="28">
        <v>106</v>
      </c>
      <c r="D330" s="29" t="s">
        <v>126</v>
      </c>
      <c r="E330" s="30" t="s">
        <v>3</v>
      </c>
      <c r="F330" s="29" t="s">
        <v>2</v>
      </c>
      <c r="G330" s="31" t="s">
        <v>11</v>
      </c>
      <c r="H330" s="32">
        <v>120</v>
      </c>
      <c r="I330" s="33">
        <v>10741.1</v>
      </c>
      <c r="J330" s="34">
        <v>10741.1</v>
      </c>
    </row>
    <row r="331" spans="1:10" ht="22.5" x14ac:dyDescent="0.2">
      <c r="A331" s="26" t="s">
        <v>14</v>
      </c>
      <c r="B331" s="27">
        <v>94</v>
      </c>
      <c r="C331" s="28">
        <v>106</v>
      </c>
      <c r="D331" s="29" t="s">
        <v>126</v>
      </c>
      <c r="E331" s="30" t="s">
        <v>3</v>
      </c>
      <c r="F331" s="29" t="s">
        <v>2</v>
      </c>
      <c r="G331" s="31" t="s">
        <v>11</v>
      </c>
      <c r="H331" s="32">
        <v>200</v>
      </c>
      <c r="I331" s="33">
        <f>I332</f>
        <v>736.3</v>
      </c>
      <c r="J331" s="34">
        <f>J332</f>
        <v>736.3</v>
      </c>
    </row>
    <row r="332" spans="1:10" ht="22.5" x14ac:dyDescent="0.2">
      <c r="A332" s="26" t="s">
        <v>13</v>
      </c>
      <c r="B332" s="27">
        <v>94</v>
      </c>
      <c r="C332" s="28">
        <v>106</v>
      </c>
      <c r="D332" s="29" t="s">
        <v>126</v>
      </c>
      <c r="E332" s="30" t="s">
        <v>3</v>
      </c>
      <c r="F332" s="29" t="s">
        <v>2</v>
      </c>
      <c r="G332" s="31" t="s">
        <v>11</v>
      </c>
      <c r="H332" s="32">
        <v>240</v>
      </c>
      <c r="I332" s="33">
        <v>736.3</v>
      </c>
      <c r="J332" s="34">
        <v>736.3</v>
      </c>
    </row>
    <row r="333" spans="1:10" x14ac:dyDescent="0.2">
      <c r="A333" s="26" t="s">
        <v>150</v>
      </c>
      <c r="B333" s="27">
        <v>94</v>
      </c>
      <c r="C333" s="28">
        <v>111</v>
      </c>
      <c r="D333" s="29" t="s">
        <v>7</v>
      </c>
      <c r="E333" s="30" t="s">
        <v>7</v>
      </c>
      <c r="F333" s="29" t="s">
        <v>7</v>
      </c>
      <c r="G333" s="31" t="s">
        <v>7</v>
      </c>
      <c r="H333" s="32" t="s">
        <v>7</v>
      </c>
      <c r="I333" s="33">
        <f t="shared" ref="I333:J336" si="14">I334</f>
        <v>5000</v>
      </c>
      <c r="J333" s="34">
        <f t="shared" si="14"/>
        <v>5000</v>
      </c>
    </row>
    <row r="334" spans="1:10" ht="22.5" x14ac:dyDescent="0.2">
      <c r="A334" s="26" t="s">
        <v>149</v>
      </c>
      <c r="B334" s="27">
        <v>94</v>
      </c>
      <c r="C334" s="28">
        <v>111</v>
      </c>
      <c r="D334" s="29" t="s">
        <v>148</v>
      </c>
      <c r="E334" s="30" t="s">
        <v>3</v>
      </c>
      <c r="F334" s="29" t="s">
        <v>2</v>
      </c>
      <c r="G334" s="31" t="s">
        <v>9</v>
      </c>
      <c r="H334" s="32" t="s">
        <v>7</v>
      </c>
      <c r="I334" s="33">
        <f t="shared" si="14"/>
        <v>5000</v>
      </c>
      <c r="J334" s="34">
        <f t="shared" si="14"/>
        <v>5000</v>
      </c>
    </row>
    <row r="335" spans="1:10" ht="22.5" x14ac:dyDescent="0.2">
      <c r="A335" s="26" t="s">
        <v>149</v>
      </c>
      <c r="B335" s="27">
        <v>94</v>
      </c>
      <c r="C335" s="28">
        <v>111</v>
      </c>
      <c r="D335" s="29" t="s">
        <v>148</v>
      </c>
      <c r="E335" s="30" t="s">
        <v>3</v>
      </c>
      <c r="F335" s="29" t="s">
        <v>2</v>
      </c>
      <c r="G335" s="31" t="s">
        <v>147</v>
      </c>
      <c r="H335" s="32" t="s">
        <v>7</v>
      </c>
      <c r="I335" s="33">
        <f t="shared" si="14"/>
        <v>5000</v>
      </c>
      <c r="J335" s="34">
        <f t="shared" si="14"/>
        <v>5000</v>
      </c>
    </row>
    <row r="336" spans="1:10" x14ac:dyDescent="0.2">
      <c r="A336" s="26" t="s">
        <v>71</v>
      </c>
      <c r="B336" s="27">
        <v>94</v>
      </c>
      <c r="C336" s="28">
        <v>111</v>
      </c>
      <c r="D336" s="29" t="s">
        <v>148</v>
      </c>
      <c r="E336" s="30" t="s">
        <v>3</v>
      </c>
      <c r="F336" s="29" t="s">
        <v>2</v>
      </c>
      <c r="G336" s="31" t="s">
        <v>147</v>
      </c>
      <c r="H336" s="32">
        <v>800</v>
      </c>
      <c r="I336" s="33">
        <f t="shared" si="14"/>
        <v>5000</v>
      </c>
      <c r="J336" s="34">
        <f t="shared" si="14"/>
        <v>5000</v>
      </c>
    </row>
    <row r="337" spans="1:10" x14ac:dyDescent="0.2">
      <c r="A337" s="26" t="s">
        <v>144</v>
      </c>
      <c r="B337" s="27">
        <v>94</v>
      </c>
      <c r="C337" s="28">
        <v>111</v>
      </c>
      <c r="D337" s="29" t="s">
        <v>148</v>
      </c>
      <c r="E337" s="30" t="s">
        <v>3</v>
      </c>
      <c r="F337" s="29" t="s">
        <v>2</v>
      </c>
      <c r="G337" s="31" t="s">
        <v>147</v>
      </c>
      <c r="H337" s="32">
        <v>870</v>
      </c>
      <c r="I337" s="33">
        <v>5000</v>
      </c>
      <c r="J337" s="34">
        <v>5000</v>
      </c>
    </row>
    <row r="338" spans="1:10" x14ac:dyDescent="0.2">
      <c r="A338" s="26" t="s">
        <v>86</v>
      </c>
      <c r="B338" s="27">
        <v>94</v>
      </c>
      <c r="C338" s="28">
        <v>113</v>
      </c>
      <c r="D338" s="29" t="s">
        <v>7</v>
      </c>
      <c r="E338" s="30" t="s">
        <v>7</v>
      </c>
      <c r="F338" s="29" t="s">
        <v>7</v>
      </c>
      <c r="G338" s="31" t="s">
        <v>7</v>
      </c>
      <c r="H338" s="32" t="s">
        <v>7</v>
      </c>
      <c r="I338" s="33">
        <f>I339+I344+I347</f>
        <v>7554.4</v>
      </c>
      <c r="J338" s="34">
        <f>J339+J343</f>
        <v>6862.3</v>
      </c>
    </row>
    <row r="339" spans="1:10" ht="45" x14ac:dyDescent="0.2">
      <c r="A339" s="26" t="s">
        <v>303</v>
      </c>
      <c r="B339" s="27">
        <v>94</v>
      </c>
      <c r="C339" s="28">
        <v>113</v>
      </c>
      <c r="D339" s="29" t="s">
        <v>34</v>
      </c>
      <c r="E339" s="30" t="s">
        <v>3</v>
      </c>
      <c r="F339" s="29" t="s">
        <v>2</v>
      </c>
      <c r="G339" s="31" t="s">
        <v>9</v>
      </c>
      <c r="H339" s="32" t="s">
        <v>7</v>
      </c>
      <c r="I339" s="33">
        <f t="shared" ref="I339:J341" si="15">I340</f>
        <v>453</v>
      </c>
      <c r="J339" s="34">
        <f t="shared" si="15"/>
        <v>453</v>
      </c>
    </row>
    <row r="340" spans="1:10" ht="22.5" x14ac:dyDescent="0.2">
      <c r="A340" s="26" t="s">
        <v>81</v>
      </c>
      <c r="B340" s="27">
        <v>94</v>
      </c>
      <c r="C340" s="28">
        <v>113</v>
      </c>
      <c r="D340" s="29" t="s">
        <v>34</v>
      </c>
      <c r="E340" s="30" t="s">
        <v>3</v>
      </c>
      <c r="F340" s="29" t="s">
        <v>2</v>
      </c>
      <c r="G340" s="31" t="s">
        <v>80</v>
      </c>
      <c r="H340" s="32" t="s">
        <v>7</v>
      </c>
      <c r="I340" s="33">
        <f t="shared" si="15"/>
        <v>453</v>
      </c>
      <c r="J340" s="34">
        <f t="shared" si="15"/>
        <v>453</v>
      </c>
    </row>
    <row r="341" spans="1:10" ht="22.5" x14ac:dyDescent="0.2">
      <c r="A341" s="26" t="s">
        <v>14</v>
      </c>
      <c r="B341" s="27">
        <v>94</v>
      </c>
      <c r="C341" s="28">
        <v>113</v>
      </c>
      <c r="D341" s="29" t="s">
        <v>34</v>
      </c>
      <c r="E341" s="30" t="s">
        <v>3</v>
      </c>
      <c r="F341" s="29" t="s">
        <v>2</v>
      </c>
      <c r="G341" s="31" t="s">
        <v>80</v>
      </c>
      <c r="H341" s="32">
        <v>200</v>
      </c>
      <c r="I341" s="33">
        <f t="shared" si="15"/>
        <v>453</v>
      </c>
      <c r="J341" s="34">
        <f t="shared" si="15"/>
        <v>453</v>
      </c>
    </row>
    <row r="342" spans="1:10" ht="22.5" x14ac:dyDescent="0.2">
      <c r="A342" s="26" t="s">
        <v>13</v>
      </c>
      <c r="B342" s="27">
        <v>94</v>
      </c>
      <c r="C342" s="28">
        <v>113</v>
      </c>
      <c r="D342" s="29" t="s">
        <v>34</v>
      </c>
      <c r="E342" s="30" t="s">
        <v>3</v>
      </c>
      <c r="F342" s="29" t="s">
        <v>2</v>
      </c>
      <c r="G342" s="31" t="s">
        <v>80</v>
      </c>
      <c r="H342" s="32">
        <v>240</v>
      </c>
      <c r="I342" s="33">
        <v>453</v>
      </c>
      <c r="J342" s="34">
        <v>453</v>
      </c>
    </row>
    <row r="343" spans="1:10" ht="22.5" x14ac:dyDescent="0.2">
      <c r="A343" s="26" t="s">
        <v>10</v>
      </c>
      <c r="B343" s="27">
        <v>94</v>
      </c>
      <c r="C343" s="28">
        <v>113</v>
      </c>
      <c r="D343" s="29" t="s">
        <v>4</v>
      </c>
      <c r="E343" s="30" t="s">
        <v>3</v>
      </c>
      <c r="F343" s="29" t="s">
        <v>2</v>
      </c>
      <c r="G343" s="31" t="s">
        <v>9</v>
      </c>
      <c r="H343" s="32" t="s">
        <v>7</v>
      </c>
      <c r="I343" s="33">
        <f>I344+I347</f>
        <v>7101.4</v>
      </c>
      <c r="J343" s="34">
        <f>J344+J347</f>
        <v>6409.3</v>
      </c>
    </row>
    <row r="344" spans="1:10" ht="33.75" x14ac:dyDescent="0.2">
      <c r="A344" s="26" t="s">
        <v>146</v>
      </c>
      <c r="B344" s="27">
        <v>94</v>
      </c>
      <c r="C344" s="28">
        <v>113</v>
      </c>
      <c r="D344" s="29" t="s">
        <v>4</v>
      </c>
      <c r="E344" s="30" t="s">
        <v>3</v>
      </c>
      <c r="F344" s="29" t="s">
        <v>2</v>
      </c>
      <c r="G344" s="31" t="s">
        <v>145</v>
      </c>
      <c r="H344" s="32" t="s">
        <v>7</v>
      </c>
      <c r="I344" s="33">
        <f>I345</f>
        <v>2500</v>
      </c>
      <c r="J344" s="34">
        <f>J345</f>
        <v>2500</v>
      </c>
    </row>
    <row r="345" spans="1:10" x14ac:dyDescent="0.2">
      <c r="A345" s="26" t="s">
        <v>71</v>
      </c>
      <c r="B345" s="27">
        <v>94</v>
      </c>
      <c r="C345" s="28">
        <v>113</v>
      </c>
      <c r="D345" s="29" t="s">
        <v>4</v>
      </c>
      <c r="E345" s="30" t="s">
        <v>3</v>
      </c>
      <c r="F345" s="29" t="s">
        <v>2</v>
      </c>
      <c r="G345" s="31" t="s">
        <v>145</v>
      </c>
      <c r="H345" s="32">
        <v>800</v>
      </c>
      <c r="I345" s="33">
        <f>I346</f>
        <v>2500</v>
      </c>
      <c r="J345" s="34">
        <f>J346</f>
        <v>2500</v>
      </c>
    </row>
    <row r="346" spans="1:10" x14ac:dyDescent="0.2">
      <c r="A346" s="26" t="s">
        <v>144</v>
      </c>
      <c r="B346" s="27">
        <v>94</v>
      </c>
      <c r="C346" s="28">
        <v>113</v>
      </c>
      <c r="D346" s="29" t="s">
        <v>4</v>
      </c>
      <c r="E346" s="30" t="s">
        <v>3</v>
      </c>
      <c r="F346" s="29" t="s">
        <v>2</v>
      </c>
      <c r="G346" s="31" t="s">
        <v>145</v>
      </c>
      <c r="H346" s="32">
        <v>870</v>
      </c>
      <c r="I346" s="33">
        <v>2500</v>
      </c>
      <c r="J346" s="34">
        <v>2500</v>
      </c>
    </row>
    <row r="347" spans="1:10" ht="56.25" x14ac:dyDescent="0.2">
      <c r="A347" s="26" t="s">
        <v>309</v>
      </c>
      <c r="B347" s="27">
        <v>94</v>
      </c>
      <c r="C347" s="28">
        <v>113</v>
      </c>
      <c r="D347" s="29" t="s">
        <v>4</v>
      </c>
      <c r="E347" s="30" t="s">
        <v>3</v>
      </c>
      <c r="F347" s="29" t="s">
        <v>2</v>
      </c>
      <c r="G347" s="31" t="s">
        <v>143</v>
      </c>
      <c r="H347" s="32" t="s">
        <v>7</v>
      </c>
      <c r="I347" s="33">
        <f>I348</f>
        <v>4601.3999999999996</v>
      </c>
      <c r="J347" s="34">
        <f>J348</f>
        <v>3909.3</v>
      </c>
    </row>
    <row r="348" spans="1:10" x14ac:dyDescent="0.2">
      <c r="A348" s="26" t="s">
        <v>71</v>
      </c>
      <c r="B348" s="27">
        <v>94</v>
      </c>
      <c r="C348" s="28">
        <v>113</v>
      </c>
      <c r="D348" s="29" t="s">
        <v>4</v>
      </c>
      <c r="E348" s="30" t="s">
        <v>3</v>
      </c>
      <c r="F348" s="29" t="s">
        <v>2</v>
      </c>
      <c r="G348" s="31" t="s">
        <v>143</v>
      </c>
      <c r="H348" s="32">
        <v>800</v>
      </c>
      <c r="I348" s="33">
        <f>I349</f>
        <v>4601.3999999999996</v>
      </c>
      <c r="J348" s="34">
        <f>J349</f>
        <v>3909.3</v>
      </c>
    </row>
    <row r="349" spans="1:10" x14ac:dyDescent="0.2">
      <c r="A349" s="26" t="s">
        <v>144</v>
      </c>
      <c r="B349" s="27">
        <v>94</v>
      </c>
      <c r="C349" s="28">
        <v>113</v>
      </c>
      <c r="D349" s="29" t="s">
        <v>4</v>
      </c>
      <c r="E349" s="30" t="s">
        <v>3</v>
      </c>
      <c r="F349" s="29" t="s">
        <v>2</v>
      </c>
      <c r="G349" s="31" t="s">
        <v>143</v>
      </c>
      <c r="H349" s="32">
        <v>870</v>
      </c>
      <c r="I349" s="33">
        <v>4601.3999999999996</v>
      </c>
      <c r="J349" s="34">
        <v>3909.3</v>
      </c>
    </row>
    <row r="350" spans="1:10" x14ac:dyDescent="0.2">
      <c r="A350" s="26" t="s">
        <v>142</v>
      </c>
      <c r="B350" s="27">
        <v>94</v>
      </c>
      <c r="C350" s="28">
        <v>200</v>
      </c>
      <c r="D350" s="29" t="s">
        <v>7</v>
      </c>
      <c r="E350" s="30" t="s">
        <v>7</v>
      </c>
      <c r="F350" s="29" t="s">
        <v>7</v>
      </c>
      <c r="G350" s="31" t="s">
        <v>7</v>
      </c>
      <c r="H350" s="32" t="s">
        <v>7</v>
      </c>
      <c r="I350" s="33">
        <f>I351</f>
        <v>2950.6</v>
      </c>
      <c r="J350" s="34">
        <f>J351</f>
        <v>2950.6</v>
      </c>
    </row>
    <row r="351" spans="1:10" x14ac:dyDescent="0.2">
      <c r="A351" s="26" t="s">
        <v>141</v>
      </c>
      <c r="B351" s="27">
        <v>94</v>
      </c>
      <c r="C351" s="28">
        <v>203</v>
      </c>
      <c r="D351" s="29" t="s">
        <v>7</v>
      </c>
      <c r="E351" s="30" t="s">
        <v>7</v>
      </c>
      <c r="F351" s="29" t="s">
        <v>7</v>
      </c>
      <c r="G351" s="31" t="s">
        <v>7</v>
      </c>
      <c r="H351" s="32" t="s">
        <v>7</v>
      </c>
      <c r="I351" s="33">
        <f>I352</f>
        <v>2950.6</v>
      </c>
      <c r="J351" s="34">
        <f>J352</f>
        <v>2950.6</v>
      </c>
    </row>
    <row r="352" spans="1:10" ht="45" x14ac:dyDescent="0.2">
      <c r="A352" s="26" t="s">
        <v>326</v>
      </c>
      <c r="B352" s="27">
        <v>94</v>
      </c>
      <c r="C352" s="28">
        <v>203</v>
      </c>
      <c r="D352" s="29" t="s">
        <v>126</v>
      </c>
      <c r="E352" s="30" t="s">
        <v>3</v>
      </c>
      <c r="F352" s="29" t="s">
        <v>2</v>
      </c>
      <c r="G352" s="31" t="s">
        <v>9</v>
      </c>
      <c r="H352" s="32" t="s">
        <v>7</v>
      </c>
      <c r="I352" s="33">
        <f t="shared" ref="I352:J354" si="16">I353</f>
        <v>2950.6</v>
      </c>
      <c r="J352" s="34">
        <f t="shared" si="16"/>
        <v>2950.6</v>
      </c>
    </row>
    <row r="353" spans="1:10" ht="22.5" x14ac:dyDescent="0.2">
      <c r="A353" s="26" t="s">
        <v>140</v>
      </c>
      <c r="B353" s="27">
        <v>94</v>
      </c>
      <c r="C353" s="28">
        <v>203</v>
      </c>
      <c r="D353" s="29" t="s">
        <v>126</v>
      </c>
      <c r="E353" s="30" t="s">
        <v>3</v>
      </c>
      <c r="F353" s="29" t="s">
        <v>2</v>
      </c>
      <c r="G353" s="31" t="s">
        <v>138</v>
      </c>
      <c r="H353" s="32" t="s">
        <v>7</v>
      </c>
      <c r="I353" s="33">
        <f t="shared" si="16"/>
        <v>2950.6</v>
      </c>
      <c r="J353" s="34">
        <f t="shared" si="16"/>
        <v>2950.6</v>
      </c>
    </row>
    <row r="354" spans="1:10" x14ac:dyDescent="0.2">
      <c r="A354" s="26" t="s">
        <v>65</v>
      </c>
      <c r="B354" s="27">
        <v>94</v>
      </c>
      <c r="C354" s="28">
        <v>203</v>
      </c>
      <c r="D354" s="29" t="s">
        <v>126</v>
      </c>
      <c r="E354" s="30" t="s">
        <v>3</v>
      </c>
      <c r="F354" s="29" t="s">
        <v>2</v>
      </c>
      <c r="G354" s="31" t="s">
        <v>138</v>
      </c>
      <c r="H354" s="32">
        <v>500</v>
      </c>
      <c r="I354" s="33">
        <f t="shared" si="16"/>
        <v>2950.6</v>
      </c>
      <c r="J354" s="34">
        <f t="shared" si="16"/>
        <v>2950.6</v>
      </c>
    </row>
    <row r="355" spans="1:10" x14ac:dyDescent="0.2">
      <c r="A355" s="26" t="s">
        <v>139</v>
      </c>
      <c r="B355" s="27">
        <v>94</v>
      </c>
      <c r="C355" s="28">
        <v>203</v>
      </c>
      <c r="D355" s="29" t="s">
        <v>126</v>
      </c>
      <c r="E355" s="30" t="s">
        <v>3</v>
      </c>
      <c r="F355" s="29" t="s">
        <v>2</v>
      </c>
      <c r="G355" s="31" t="s">
        <v>138</v>
      </c>
      <c r="H355" s="32">
        <v>530</v>
      </c>
      <c r="I355" s="33">
        <v>2950.6</v>
      </c>
      <c r="J355" s="34">
        <v>2950.6</v>
      </c>
    </row>
    <row r="356" spans="1:10" ht="22.5" x14ac:dyDescent="0.2">
      <c r="A356" s="26" t="s">
        <v>137</v>
      </c>
      <c r="B356" s="27">
        <v>94</v>
      </c>
      <c r="C356" s="28">
        <v>1300</v>
      </c>
      <c r="D356" s="29" t="s">
        <v>7</v>
      </c>
      <c r="E356" s="30" t="s">
        <v>7</v>
      </c>
      <c r="F356" s="29" t="s">
        <v>7</v>
      </c>
      <c r="G356" s="31" t="s">
        <v>7</v>
      </c>
      <c r="H356" s="32" t="s">
        <v>7</v>
      </c>
      <c r="I356" s="33">
        <f t="shared" ref="I356:J360" si="17">I357</f>
        <v>4361.1000000000004</v>
      </c>
      <c r="J356" s="34">
        <f t="shared" si="17"/>
        <v>5361.7</v>
      </c>
    </row>
    <row r="357" spans="1:10" ht="22.5" x14ac:dyDescent="0.2">
      <c r="A357" s="26" t="s">
        <v>136</v>
      </c>
      <c r="B357" s="27">
        <v>94</v>
      </c>
      <c r="C357" s="28">
        <v>1301</v>
      </c>
      <c r="D357" s="29" t="s">
        <v>7</v>
      </c>
      <c r="E357" s="30" t="s">
        <v>7</v>
      </c>
      <c r="F357" s="29" t="s">
        <v>7</v>
      </c>
      <c r="G357" s="31" t="s">
        <v>7</v>
      </c>
      <c r="H357" s="32" t="s">
        <v>7</v>
      </c>
      <c r="I357" s="33">
        <f t="shared" si="17"/>
        <v>4361.1000000000004</v>
      </c>
      <c r="J357" s="34">
        <f t="shared" si="17"/>
        <v>5361.7</v>
      </c>
    </row>
    <row r="358" spans="1:10" ht="45" x14ac:dyDescent="0.2">
      <c r="A358" s="26" t="s">
        <v>326</v>
      </c>
      <c r="B358" s="27">
        <v>94</v>
      </c>
      <c r="C358" s="28">
        <v>1301</v>
      </c>
      <c r="D358" s="29" t="s">
        <v>126</v>
      </c>
      <c r="E358" s="30" t="s">
        <v>3</v>
      </c>
      <c r="F358" s="29" t="s">
        <v>2</v>
      </c>
      <c r="G358" s="31" t="s">
        <v>9</v>
      </c>
      <c r="H358" s="32" t="s">
        <v>7</v>
      </c>
      <c r="I358" s="33">
        <f t="shared" si="17"/>
        <v>4361.1000000000004</v>
      </c>
      <c r="J358" s="34">
        <f t="shared" si="17"/>
        <v>5361.7</v>
      </c>
    </row>
    <row r="359" spans="1:10" x14ac:dyDescent="0.2">
      <c r="A359" s="26" t="s">
        <v>134</v>
      </c>
      <c r="B359" s="27">
        <v>94</v>
      </c>
      <c r="C359" s="28">
        <v>1301</v>
      </c>
      <c r="D359" s="29" t="s">
        <v>126</v>
      </c>
      <c r="E359" s="30" t="s">
        <v>3</v>
      </c>
      <c r="F359" s="29" t="s">
        <v>2</v>
      </c>
      <c r="G359" s="31" t="s">
        <v>133</v>
      </c>
      <c r="H359" s="32" t="s">
        <v>7</v>
      </c>
      <c r="I359" s="33">
        <f t="shared" si="17"/>
        <v>4361.1000000000004</v>
      </c>
      <c r="J359" s="34">
        <f t="shared" si="17"/>
        <v>5361.7</v>
      </c>
    </row>
    <row r="360" spans="1:10" x14ac:dyDescent="0.2">
      <c r="A360" s="26" t="s">
        <v>135</v>
      </c>
      <c r="B360" s="27">
        <v>94</v>
      </c>
      <c r="C360" s="28">
        <v>1301</v>
      </c>
      <c r="D360" s="29" t="s">
        <v>126</v>
      </c>
      <c r="E360" s="30" t="s">
        <v>3</v>
      </c>
      <c r="F360" s="29" t="s">
        <v>2</v>
      </c>
      <c r="G360" s="31" t="s">
        <v>133</v>
      </c>
      <c r="H360" s="32">
        <v>700</v>
      </c>
      <c r="I360" s="33">
        <f t="shared" si="17"/>
        <v>4361.1000000000004</v>
      </c>
      <c r="J360" s="34">
        <f t="shared" si="17"/>
        <v>5361.7</v>
      </c>
    </row>
    <row r="361" spans="1:10" x14ac:dyDescent="0.2">
      <c r="A361" s="26" t="s">
        <v>134</v>
      </c>
      <c r="B361" s="27">
        <v>94</v>
      </c>
      <c r="C361" s="28">
        <v>1301</v>
      </c>
      <c r="D361" s="29" t="s">
        <v>126</v>
      </c>
      <c r="E361" s="30" t="s">
        <v>3</v>
      </c>
      <c r="F361" s="29" t="s">
        <v>2</v>
      </c>
      <c r="G361" s="31" t="s">
        <v>133</v>
      </c>
      <c r="H361" s="32">
        <v>730</v>
      </c>
      <c r="I361" s="33">
        <v>4361.1000000000004</v>
      </c>
      <c r="J361" s="34">
        <v>5361.7</v>
      </c>
    </row>
    <row r="362" spans="1:10" ht="33.75" x14ac:dyDescent="0.2">
      <c r="A362" s="26" t="s">
        <v>132</v>
      </c>
      <c r="B362" s="27">
        <v>94</v>
      </c>
      <c r="C362" s="28">
        <v>1400</v>
      </c>
      <c r="D362" s="29" t="s">
        <v>7</v>
      </c>
      <c r="E362" s="30" t="s">
        <v>7</v>
      </c>
      <c r="F362" s="29" t="s">
        <v>7</v>
      </c>
      <c r="G362" s="31" t="s">
        <v>7</v>
      </c>
      <c r="H362" s="32" t="s">
        <v>7</v>
      </c>
      <c r="I362" s="33">
        <f>I363</f>
        <v>5005.5</v>
      </c>
      <c r="J362" s="34">
        <f>J363</f>
        <v>5004.6000000000004</v>
      </c>
    </row>
    <row r="363" spans="1:10" ht="33.75" x14ac:dyDescent="0.2">
      <c r="A363" s="26" t="s">
        <v>131</v>
      </c>
      <c r="B363" s="27">
        <v>94</v>
      </c>
      <c r="C363" s="28">
        <v>1401</v>
      </c>
      <c r="D363" s="29" t="s">
        <v>7</v>
      </c>
      <c r="E363" s="30" t="s">
        <v>7</v>
      </c>
      <c r="F363" s="29" t="s">
        <v>7</v>
      </c>
      <c r="G363" s="31" t="s">
        <v>7</v>
      </c>
      <c r="H363" s="32" t="s">
        <v>7</v>
      </c>
      <c r="I363" s="33">
        <f>I364</f>
        <v>5005.5</v>
      </c>
      <c r="J363" s="34">
        <f>J364</f>
        <v>5004.6000000000004</v>
      </c>
    </row>
    <row r="364" spans="1:10" ht="45" x14ac:dyDescent="0.2">
      <c r="A364" s="26" t="s">
        <v>326</v>
      </c>
      <c r="B364" s="27">
        <v>94</v>
      </c>
      <c r="C364" s="28">
        <v>1401</v>
      </c>
      <c r="D364" s="29" t="s">
        <v>126</v>
      </c>
      <c r="E364" s="30" t="s">
        <v>3</v>
      </c>
      <c r="F364" s="29" t="s">
        <v>2</v>
      </c>
      <c r="G364" s="31" t="s">
        <v>9</v>
      </c>
      <c r="H364" s="32" t="s">
        <v>7</v>
      </c>
      <c r="I364" s="33">
        <f>I365+I368</f>
        <v>5005.5</v>
      </c>
      <c r="J364" s="34">
        <f>J365+J368</f>
        <v>5004.6000000000004</v>
      </c>
    </row>
    <row r="365" spans="1:10" x14ac:dyDescent="0.2">
      <c r="A365" s="26" t="s">
        <v>130</v>
      </c>
      <c r="B365" s="27">
        <v>94</v>
      </c>
      <c r="C365" s="28">
        <v>1401</v>
      </c>
      <c r="D365" s="29" t="s">
        <v>126</v>
      </c>
      <c r="E365" s="30" t="s">
        <v>3</v>
      </c>
      <c r="F365" s="29" t="s">
        <v>2</v>
      </c>
      <c r="G365" s="31" t="s">
        <v>129</v>
      </c>
      <c r="H365" s="32" t="s">
        <v>7</v>
      </c>
      <c r="I365" s="33">
        <f>I366</f>
        <v>3813.4</v>
      </c>
      <c r="J365" s="34">
        <f>J366</f>
        <v>3812.5</v>
      </c>
    </row>
    <row r="366" spans="1:10" x14ac:dyDescent="0.2">
      <c r="A366" s="26" t="s">
        <v>65</v>
      </c>
      <c r="B366" s="27">
        <v>94</v>
      </c>
      <c r="C366" s="28">
        <v>1401</v>
      </c>
      <c r="D366" s="29" t="s">
        <v>126</v>
      </c>
      <c r="E366" s="30" t="s">
        <v>3</v>
      </c>
      <c r="F366" s="29" t="s">
        <v>2</v>
      </c>
      <c r="G366" s="31" t="s">
        <v>129</v>
      </c>
      <c r="H366" s="32">
        <v>500</v>
      </c>
      <c r="I366" s="33">
        <f>I367</f>
        <v>3813.4</v>
      </c>
      <c r="J366" s="34">
        <f>J367</f>
        <v>3812.5</v>
      </c>
    </row>
    <row r="367" spans="1:10" x14ac:dyDescent="0.2">
      <c r="A367" s="26" t="s">
        <v>127</v>
      </c>
      <c r="B367" s="27">
        <v>94</v>
      </c>
      <c r="C367" s="28">
        <v>1401</v>
      </c>
      <c r="D367" s="29" t="s">
        <v>126</v>
      </c>
      <c r="E367" s="30" t="s">
        <v>3</v>
      </c>
      <c r="F367" s="29" t="s">
        <v>2</v>
      </c>
      <c r="G367" s="31" t="s">
        <v>129</v>
      </c>
      <c r="H367" s="32">
        <v>510</v>
      </c>
      <c r="I367" s="33">
        <v>3813.4</v>
      </c>
      <c r="J367" s="34">
        <v>3812.5</v>
      </c>
    </row>
    <row r="368" spans="1:10" ht="22.5" x14ac:dyDescent="0.2">
      <c r="A368" s="26" t="s">
        <v>128</v>
      </c>
      <c r="B368" s="27">
        <v>94</v>
      </c>
      <c r="C368" s="28">
        <v>1401</v>
      </c>
      <c r="D368" s="29" t="s">
        <v>126</v>
      </c>
      <c r="E368" s="30" t="s">
        <v>3</v>
      </c>
      <c r="F368" s="29" t="s">
        <v>2</v>
      </c>
      <c r="G368" s="31" t="s">
        <v>125</v>
      </c>
      <c r="H368" s="32" t="s">
        <v>7</v>
      </c>
      <c r="I368" s="33">
        <f>I369</f>
        <v>1192.0999999999999</v>
      </c>
      <c r="J368" s="34">
        <f>J369</f>
        <v>1192.0999999999999</v>
      </c>
    </row>
    <row r="369" spans="1:11" x14ac:dyDescent="0.2">
      <c r="A369" s="26" t="s">
        <v>65</v>
      </c>
      <c r="B369" s="27">
        <v>94</v>
      </c>
      <c r="C369" s="28">
        <v>1401</v>
      </c>
      <c r="D369" s="29" t="s">
        <v>126</v>
      </c>
      <c r="E369" s="30" t="s">
        <v>3</v>
      </c>
      <c r="F369" s="29" t="s">
        <v>2</v>
      </c>
      <c r="G369" s="31" t="s">
        <v>125</v>
      </c>
      <c r="H369" s="32">
        <v>500</v>
      </c>
      <c r="I369" s="33">
        <f>I370</f>
        <v>1192.0999999999999</v>
      </c>
      <c r="J369" s="34">
        <f>J370</f>
        <v>1192.0999999999999</v>
      </c>
    </row>
    <row r="370" spans="1:11" x14ac:dyDescent="0.2">
      <c r="A370" s="26" t="s">
        <v>127</v>
      </c>
      <c r="B370" s="27">
        <v>94</v>
      </c>
      <c r="C370" s="28">
        <v>1401</v>
      </c>
      <c r="D370" s="29" t="s">
        <v>126</v>
      </c>
      <c r="E370" s="30" t="s">
        <v>3</v>
      </c>
      <c r="F370" s="29" t="s">
        <v>2</v>
      </c>
      <c r="G370" s="31" t="s">
        <v>125</v>
      </c>
      <c r="H370" s="32">
        <v>510</v>
      </c>
      <c r="I370" s="33">
        <v>1192.0999999999999</v>
      </c>
      <c r="J370" s="34">
        <v>1192.0999999999999</v>
      </c>
    </row>
    <row r="371" spans="1:11" ht="33.75" x14ac:dyDescent="0.2">
      <c r="A371" s="40" t="s">
        <v>124</v>
      </c>
      <c r="B371" s="41">
        <v>136</v>
      </c>
      <c r="C371" s="42" t="s">
        <v>7</v>
      </c>
      <c r="D371" s="43" t="s">
        <v>7</v>
      </c>
      <c r="E371" s="44" t="s">
        <v>7</v>
      </c>
      <c r="F371" s="43" t="s">
        <v>7</v>
      </c>
      <c r="G371" s="45" t="s">
        <v>7</v>
      </c>
      <c r="H371" s="46" t="s">
        <v>7</v>
      </c>
      <c r="I371" s="66">
        <f>I372+I387+I409</f>
        <v>9768.5</v>
      </c>
      <c r="J371" s="67">
        <f>J372+J387+J409</f>
        <v>9768.5</v>
      </c>
    </row>
    <row r="372" spans="1:11" x14ac:dyDescent="0.2">
      <c r="A372" s="26" t="s">
        <v>27</v>
      </c>
      <c r="B372" s="27">
        <v>136</v>
      </c>
      <c r="C372" s="28">
        <v>100</v>
      </c>
      <c r="D372" s="29" t="s">
        <v>7</v>
      </c>
      <c r="E372" s="30" t="s">
        <v>7</v>
      </c>
      <c r="F372" s="29" t="s">
        <v>7</v>
      </c>
      <c r="G372" s="31" t="s">
        <v>7</v>
      </c>
      <c r="H372" s="32" t="s">
        <v>7</v>
      </c>
      <c r="I372" s="33">
        <f>I373+I378</f>
        <v>863.4</v>
      </c>
      <c r="J372" s="34">
        <f>J373+J378</f>
        <v>863.4</v>
      </c>
      <c r="K372" s="10"/>
    </row>
    <row r="373" spans="1:11" ht="33.75" x14ac:dyDescent="0.2">
      <c r="A373" s="26" t="s">
        <v>92</v>
      </c>
      <c r="B373" s="27">
        <v>136</v>
      </c>
      <c r="C373" s="28">
        <v>104</v>
      </c>
      <c r="D373" s="29" t="s">
        <v>7</v>
      </c>
      <c r="E373" s="30" t="s">
        <v>7</v>
      </c>
      <c r="F373" s="29" t="s">
        <v>7</v>
      </c>
      <c r="G373" s="31" t="s">
        <v>7</v>
      </c>
      <c r="H373" s="32" t="s">
        <v>7</v>
      </c>
      <c r="I373" s="33">
        <f t="shared" ref="I373:J376" si="18">I374</f>
        <v>25</v>
      </c>
      <c r="J373" s="34">
        <f t="shared" si="18"/>
        <v>25</v>
      </c>
    </row>
    <row r="374" spans="1:11" ht="56.25" x14ac:dyDescent="0.2">
      <c r="A374" s="26" t="s">
        <v>112</v>
      </c>
      <c r="B374" s="27">
        <v>136</v>
      </c>
      <c r="C374" s="28">
        <v>104</v>
      </c>
      <c r="D374" s="29" t="s">
        <v>108</v>
      </c>
      <c r="E374" s="30" t="s">
        <v>3</v>
      </c>
      <c r="F374" s="29" t="s">
        <v>2</v>
      </c>
      <c r="G374" s="31" t="s">
        <v>9</v>
      </c>
      <c r="H374" s="32" t="s">
        <v>7</v>
      </c>
      <c r="I374" s="33">
        <f t="shared" si="18"/>
        <v>25</v>
      </c>
      <c r="J374" s="34">
        <f t="shared" si="18"/>
        <v>25</v>
      </c>
    </row>
    <row r="375" spans="1:11" ht="22.5" x14ac:dyDescent="0.2">
      <c r="A375" s="26" t="s">
        <v>123</v>
      </c>
      <c r="B375" s="27">
        <v>136</v>
      </c>
      <c r="C375" s="28">
        <v>104</v>
      </c>
      <c r="D375" s="29" t="s">
        <v>108</v>
      </c>
      <c r="E375" s="30" t="s">
        <v>3</v>
      </c>
      <c r="F375" s="29" t="s">
        <v>2</v>
      </c>
      <c r="G375" s="31" t="s">
        <v>122</v>
      </c>
      <c r="H375" s="32" t="s">
        <v>7</v>
      </c>
      <c r="I375" s="33">
        <f t="shared" si="18"/>
        <v>25</v>
      </c>
      <c r="J375" s="34">
        <f t="shared" si="18"/>
        <v>25</v>
      </c>
    </row>
    <row r="376" spans="1:11" ht="22.5" x14ac:dyDescent="0.2">
      <c r="A376" s="26" t="s">
        <v>14</v>
      </c>
      <c r="B376" s="27">
        <v>136</v>
      </c>
      <c r="C376" s="28">
        <v>104</v>
      </c>
      <c r="D376" s="29" t="s">
        <v>108</v>
      </c>
      <c r="E376" s="30" t="s">
        <v>3</v>
      </c>
      <c r="F376" s="29" t="s">
        <v>2</v>
      </c>
      <c r="G376" s="31" t="s">
        <v>122</v>
      </c>
      <c r="H376" s="32">
        <v>200</v>
      </c>
      <c r="I376" s="33">
        <f t="shared" si="18"/>
        <v>25</v>
      </c>
      <c r="J376" s="34">
        <f t="shared" si="18"/>
        <v>25</v>
      </c>
    </row>
    <row r="377" spans="1:11" ht="22.5" x14ac:dyDescent="0.2">
      <c r="A377" s="26" t="s">
        <v>13</v>
      </c>
      <c r="B377" s="27">
        <v>136</v>
      </c>
      <c r="C377" s="28">
        <v>104</v>
      </c>
      <c r="D377" s="29" t="s">
        <v>108</v>
      </c>
      <c r="E377" s="30" t="s">
        <v>3</v>
      </c>
      <c r="F377" s="29" t="s">
        <v>2</v>
      </c>
      <c r="G377" s="31" t="s">
        <v>122</v>
      </c>
      <c r="H377" s="32">
        <v>240</v>
      </c>
      <c r="I377" s="33">
        <v>25</v>
      </c>
      <c r="J377" s="34">
        <v>25</v>
      </c>
    </row>
    <row r="378" spans="1:11" x14ac:dyDescent="0.2">
      <c r="A378" s="26" t="s">
        <v>86</v>
      </c>
      <c r="B378" s="27">
        <v>136</v>
      </c>
      <c r="C378" s="28">
        <v>113</v>
      </c>
      <c r="D378" s="29" t="s">
        <v>7</v>
      </c>
      <c r="E378" s="30" t="s">
        <v>7</v>
      </c>
      <c r="F378" s="29" t="s">
        <v>7</v>
      </c>
      <c r="G378" s="31" t="s">
        <v>7</v>
      </c>
      <c r="H378" s="32" t="s">
        <v>7</v>
      </c>
      <c r="I378" s="33">
        <f>I379+I383</f>
        <v>838.4</v>
      </c>
      <c r="J378" s="34">
        <f>J379+J383</f>
        <v>838.4</v>
      </c>
    </row>
    <row r="379" spans="1:11" ht="56.25" x14ac:dyDescent="0.2">
      <c r="A379" s="26" t="s">
        <v>304</v>
      </c>
      <c r="B379" s="27">
        <v>136</v>
      </c>
      <c r="C379" s="28">
        <v>113</v>
      </c>
      <c r="D379" s="29" t="s">
        <v>108</v>
      </c>
      <c r="E379" s="30" t="s">
        <v>3</v>
      </c>
      <c r="F379" s="29" t="s">
        <v>2</v>
      </c>
      <c r="G379" s="31" t="s">
        <v>9</v>
      </c>
      <c r="H379" s="32" t="s">
        <v>7</v>
      </c>
      <c r="I379" s="33">
        <f t="shared" ref="I379:J381" si="19">I380</f>
        <v>608</v>
      </c>
      <c r="J379" s="34">
        <f t="shared" si="19"/>
        <v>608</v>
      </c>
    </row>
    <row r="380" spans="1:11" ht="33.75" x14ac:dyDescent="0.2">
      <c r="A380" s="26" t="s">
        <v>121</v>
      </c>
      <c r="B380" s="27">
        <v>136</v>
      </c>
      <c r="C380" s="28">
        <v>113</v>
      </c>
      <c r="D380" s="29" t="s">
        <v>108</v>
      </c>
      <c r="E380" s="30" t="s">
        <v>3</v>
      </c>
      <c r="F380" s="29" t="s">
        <v>2</v>
      </c>
      <c r="G380" s="31" t="s">
        <v>120</v>
      </c>
      <c r="H380" s="32" t="s">
        <v>7</v>
      </c>
      <c r="I380" s="33">
        <f t="shared" si="19"/>
        <v>608</v>
      </c>
      <c r="J380" s="34">
        <f t="shared" si="19"/>
        <v>608</v>
      </c>
    </row>
    <row r="381" spans="1:11" x14ac:dyDescent="0.2">
      <c r="A381" s="26" t="s">
        <v>71</v>
      </c>
      <c r="B381" s="27">
        <v>136</v>
      </c>
      <c r="C381" s="28">
        <v>113</v>
      </c>
      <c r="D381" s="29" t="s">
        <v>108</v>
      </c>
      <c r="E381" s="30" t="s">
        <v>3</v>
      </c>
      <c r="F381" s="29" t="s">
        <v>2</v>
      </c>
      <c r="G381" s="31" t="s">
        <v>120</v>
      </c>
      <c r="H381" s="32">
        <v>800</v>
      </c>
      <c r="I381" s="33">
        <f t="shared" si="19"/>
        <v>608</v>
      </c>
      <c r="J381" s="34">
        <f t="shared" si="19"/>
        <v>608</v>
      </c>
    </row>
    <row r="382" spans="1:11" ht="33.75" x14ac:dyDescent="0.2">
      <c r="A382" s="26" t="s">
        <v>109</v>
      </c>
      <c r="B382" s="27">
        <v>136</v>
      </c>
      <c r="C382" s="28">
        <v>113</v>
      </c>
      <c r="D382" s="29" t="s">
        <v>108</v>
      </c>
      <c r="E382" s="30" t="s">
        <v>3</v>
      </c>
      <c r="F382" s="29" t="s">
        <v>2</v>
      </c>
      <c r="G382" s="31" t="s">
        <v>120</v>
      </c>
      <c r="H382" s="32">
        <v>810</v>
      </c>
      <c r="I382" s="33">
        <v>608</v>
      </c>
      <c r="J382" s="34">
        <v>608</v>
      </c>
    </row>
    <row r="383" spans="1:11" ht="45" x14ac:dyDescent="0.2">
      <c r="A383" s="26" t="s">
        <v>303</v>
      </c>
      <c r="B383" s="27">
        <v>136</v>
      </c>
      <c r="C383" s="28">
        <v>113</v>
      </c>
      <c r="D383" s="29" t="s">
        <v>34</v>
      </c>
      <c r="E383" s="30" t="s">
        <v>3</v>
      </c>
      <c r="F383" s="29" t="s">
        <v>2</v>
      </c>
      <c r="G383" s="31" t="s">
        <v>9</v>
      </c>
      <c r="H383" s="32" t="s">
        <v>7</v>
      </c>
      <c r="I383" s="33">
        <f t="shared" ref="I383:J385" si="20">I384</f>
        <v>230.4</v>
      </c>
      <c r="J383" s="34">
        <f t="shared" si="20"/>
        <v>230.4</v>
      </c>
    </row>
    <row r="384" spans="1:11" ht="22.5" x14ac:dyDescent="0.2">
      <c r="A384" s="26" t="s">
        <v>81</v>
      </c>
      <c r="B384" s="27">
        <v>136</v>
      </c>
      <c r="C384" s="28">
        <v>113</v>
      </c>
      <c r="D384" s="29" t="s">
        <v>34</v>
      </c>
      <c r="E384" s="30" t="s">
        <v>3</v>
      </c>
      <c r="F384" s="29" t="s">
        <v>2</v>
      </c>
      <c r="G384" s="31" t="s">
        <v>80</v>
      </c>
      <c r="H384" s="32" t="s">
        <v>7</v>
      </c>
      <c r="I384" s="33">
        <f t="shared" si="20"/>
        <v>230.4</v>
      </c>
      <c r="J384" s="34">
        <f t="shared" si="20"/>
        <v>230.4</v>
      </c>
    </row>
    <row r="385" spans="1:10" ht="22.5" x14ac:dyDescent="0.2">
      <c r="A385" s="26" t="s">
        <v>14</v>
      </c>
      <c r="B385" s="27">
        <v>136</v>
      </c>
      <c r="C385" s="28">
        <v>113</v>
      </c>
      <c r="D385" s="29" t="s">
        <v>34</v>
      </c>
      <c r="E385" s="30" t="s">
        <v>3</v>
      </c>
      <c r="F385" s="29" t="s">
        <v>2</v>
      </c>
      <c r="G385" s="31" t="s">
        <v>80</v>
      </c>
      <c r="H385" s="32">
        <v>200</v>
      </c>
      <c r="I385" s="33">
        <f t="shared" si="20"/>
        <v>230.4</v>
      </c>
      <c r="J385" s="34">
        <f t="shared" si="20"/>
        <v>230.4</v>
      </c>
    </row>
    <row r="386" spans="1:10" ht="22.5" x14ac:dyDescent="0.2">
      <c r="A386" s="26" t="s">
        <v>13</v>
      </c>
      <c r="B386" s="27">
        <v>136</v>
      </c>
      <c r="C386" s="28">
        <v>113</v>
      </c>
      <c r="D386" s="29" t="s">
        <v>34</v>
      </c>
      <c r="E386" s="30" t="s">
        <v>3</v>
      </c>
      <c r="F386" s="29" t="s">
        <v>2</v>
      </c>
      <c r="G386" s="31" t="s">
        <v>80</v>
      </c>
      <c r="H386" s="32">
        <v>240</v>
      </c>
      <c r="I386" s="33">
        <v>230.4</v>
      </c>
      <c r="J386" s="34">
        <v>230.4</v>
      </c>
    </row>
    <row r="387" spans="1:10" s="10" customFormat="1" x14ac:dyDescent="0.2">
      <c r="A387" s="26" t="s">
        <v>119</v>
      </c>
      <c r="B387" s="27">
        <v>136</v>
      </c>
      <c r="C387" s="28">
        <v>400</v>
      </c>
      <c r="D387" s="29" t="s">
        <v>7</v>
      </c>
      <c r="E387" s="30" t="s">
        <v>7</v>
      </c>
      <c r="F387" s="29" t="s">
        <v>7</v>
      </c>
      <c r="G387" s="31" t="s">
        <v>7</v>
      </c>
      <c r="H387" s="32" t="s">
        <v>7</v>
      </c>
      <c r="I387" s="33">
        <f>I388+I396</f>
        <v>8281.1</v>
      </c>
      <c r="J387" s="34">
        <f>J388+J396</f>
        <v>8281.1</v>
      </c>
    </row>
    <row r="388" spans="1:10" x14ac:dyDescent="0.2">
      <c r="A388" s="26" t="s">
        <v>118</v>
      </c>
      <c r="B388" s="27">
        <v>136</v>
      </c>
      <c r="C388" s="28">
        <v>405</v>
      </c>
      <c r="D388" s="29" t="s">
        <v>7</v>
      </c>
      <c r="E388" s="30" t="s">
        <v>7</v>
      </c>
      <c r="F388" s="29" t="s">
        <v>7</v>
      </c>
      <c r="G388" s="31" t="s">
        <v>7</v>
      </c>
      <c r="H388" s="32" t="s">
        <v>7</v>
      </c>
      <c r="I388" s="33">
        <f>I389</f>
        <v>328.7</v>
      </c>
      <c r="J388" s="34">
        <f>J389</f>
        <v>328.7</v>
      </c>
    </row>
    <row r="389" spans="1:10" ht="56.25" x14ac:dyDescent="0.2">
      <c r="A389" s="26" t="s">
        <v>304</v>
      </c>
      <c r="B389" s="27">
        <v>136</v>
      </c>
      <c r="C389" s="28">
        <v>405</v>
      </c>
      <c r="D389" s="29" t="s">
        <v>108</v>
      </c>
      <c r="E389" s="30" t="s">
        <v>3</v>
      </c>
      <c r="F389" s="29" t="s">
        <v>2</v>
      </c>
      <c r="G389" s="31" t="s">
        <v>9</v>
      </c>
      <c r="H389" s="32" t="s">
        <v>7</v>
      </c>
      <c r="I389" s="33">
        <f>I390+I393</f>
        <v>328.7</v>
      </c>
      <c r="J389" s="34">
        <f>J390+J393</f>
        <v>328.7</v>
      </c>
    </row>
    <row r="390" spans="1:10" ht="22.5" x14ac:dyDescent="0.2">
      <c r="A390" s="26" t="s">
        <v>117</v>
      </c>
      <c r="B390" s="27">
        <v>136</v>
      </c>
      <c r="C390" s="28">
        <v>405</v>
      </c>
      <c r="D390" s="29" t="s">
        <v>108</v>
      </c>
      <c r="E390" s="30" t="s">
        <v>3</v>
      </c>
      <c r="F390" s="29" t="s">
        <v>2</v>
      </c>
      <c r="G390" s="31" t="s">
        <v>116</v>
      </c>
      <c r="H390" s="32" t="s">
        <v>7</v>
      </c>
      <c r="I390" s="33">
        <f>I391</f>
        <v>313</v>
      </c>
      <c r="J390" s="34">
        <f>J391</f>
        <v>313</v>
      </c>
    </row>
    <row r="391" spans="1:10" x14ac:dyDescent="0.2">
      <c r="A391" s="26" t="s">
        <v>71</v>
      </c>
      <c r="B391" s="27">
        <v>136</v>
      </c>
      <c r="C391" s="28">
        <v>405</v>
      </c>
      <c r="D391" s="29" t="s">
        <v>108</v>
      </c>
      <c r="E391" s="30" t="s">
        <v>3</v>
      </c>
      <c r="F391" s="29" t="s">
        <v>2</v>
      </c>
      <c r="G391" s="31" t="s">
        <v>116</v>
      </c>
      <c r="H391" s="32">
        <v>800</v>
      </c>
      <c r="I391" s="33">
        <f>I392</f>
        <v>313</v>
      </c>
      <c r="J391" s="34">
        <f>J392</f>
        <v>313</v>
      </c>
    </row>
    <row r="392" spans="1:10" ht="33.75" x14ac:dyDescent="0.2">
      <c r="A392" s="26" t="s">
        <v>109</v>
      </c>
      <c r="B392" s="27">
        <v>136</v>
      </c>
      <c r="C392" s="28">
        <v>405</v>
      </c>
      <c r="D392" s="29" t="s">
        <v>108</v>
      </c>
      <c r="E392" s="30" t="s">
        <v>3</v>
      </c>
      <c r="F392" s="29" t="s">
        <v>2</v>
      </c>
      <c r="G392" s="31" t="s">
        <v>116</v>
      </c>
      <c r="H392" s="32">
        <v>810</v>
      </c>
      <c r="I392" s="33">
        <v>313</v>
      </c>
      <c r="J392" s="34">
        <v>313</v>
      </c>
    </row>
    <row r="393" spans="1:10" x14ac:dyDescent="0.2">
      <c r="A393" s="26" t="s">
        <v>115</v>
      </c>
      <c r="B393" s="27">
        <v>136</v>
      </c>
      <c r="C393" s="28">
        <v>405</v>
      </c>
      <c r="D393" s="29" t="s">
        <v>108</v>
      </c>
      <c r="E393" s="30" t="s">
        <v>3</v>
      </c>
      <c r="F393" s="29" t="s">
        <v>2</v>
      </c>
      <c r="G393" s="31" t="s">
        <v>114</v>
      </c>
      <c r="H393" s="32" t="s">
        <v>7</v>
      </c>
      <c r="I393" s="33">
        <f>I394</f>
        <v>15.7</v>
      </c>
      <c r="J393" s="34">
        <f>J394</f>
        <v>15.7</v>
      </c>
    </row>
    <row r="394" spans="1:10" ht="22.5" x14ac:dyDescent="0.2">
      <c r="A394" s="26" t="s">
        <v>14</v>
      </c>
      <c r="B394" s="27">
        <v>136</v>
      </c>
      <c r="C394" s="28">
        <v>405</v>
      </c>
      <c r="D394" s="29" t="s">
        <v>108</v>
      </c>
      <c r="E394" s="30" t="s">
        <v>3</v>
      </c>
      <c r="F394" s="29" t="s">
        <v>2</v>
      </c>
      <c r="G394" s="31" t="s">
        <v>114</v>
      </c>
      <c r="H394" s="32">
        <v>200</v>
      </c>
      <c r="I394" s="33">
        <f>I395</f>
        <v>15.7</v>
      </c>
      <c r="J394" s="34">
        <f>J395</f>
        <v>15.7</v>
      </c>
    </row>
    <row r="395" spans="1:10" ht="22.5" x14ac:dyDescent="0.2">
      <c r="A395" s="26" t="s">
        <v>13</v>
      </c>
      <c r="B395" s="27">
        <v>136</v>
      </c>
      <c r="C395" s="28">
        <v>405</v>
      </c>
      <c r="D395" s="29" t="s">
        <v>108</v>
      </c>
      <c r="E395" s="30" t="s">
        <v>3</v>
      </c>
      <c r="F395" s="29" t="s">
        <v>2</v>
      </c>
      <c r="G395" s="31" t="s">
        <v>114</v>
      </c>
      <c r="H395" s="32">
        <v>240</v>
      </c>
      <c r="I395" s="33">
        <v>15.7</v>
      </c>
      <c r="J395" s="34">
        <v>15.7</v>
      </c>
    </row>
    <row r="396" spans="1:10" s="10" customFormat="1" x14ac:dyDescent="0.2">
      <c r="A396" s="26" t="s">
        <v>113</v>
      </c>
      <c r="B396" s="27">
        <v>136</v>
      </c>
      <c r="C396" s="28">
        <v>412</v>
      </c>
      <c r="D396" s="29" t="s">
        <v>7</v>
      </c>
      <c r="E396" s="30" t="s">
        <v>7</v>
      </c>
      <c r="F396" s="29" t="s">
        <v>7</v>
      </c>
      <c r="G396" s="31" t="s">
        <v>7</v>
      </c>
      <c r="H396" s="32" t="s">
        <v>7</v>
      </c>
      <c r="I396" s="33">
        <f>I397</f>
        <v>7952.4</v>
      </c>
      <c r="J396" s="34">
        <f>J397</f>
        <v>7952.4</v>
      </c>
    </row>
    <row r="397" spans="1:10" ht="56.25" x14ac:dyDescent="0.2">
      <c r="A397" s="26" t="s">
        <v>304</v>
      </c>
      <c r="B397" s="27">
        <v>136</v>
      </c>
      <c r="C397" s="28">
        <v>412</v>
      </c>
      <c r="D397" s="29" t="s">
        <v>108</v>
      </c>
      <c r="E397" s="30" t="s">
        <v>3</v>
      </c>
      <c r="F397" s="29" t="s">
        <v>2</v>
      </c>
      <c r="G397" s="31" t="s">
        <v>9</v>
      </c>
      <c r="H397" s="32" t="s">
        <v>7</v>
      </c>
      <c r="I397" s="33">
        <f>I398+I403+I406</f>
        <v>7952.4</v>
      </c>
      <c r="J397" s="34">
        <f>J398+J403+J406</f>
        <v>7952.4</v>
      </c>
    </row>
    <row r="398" spans="1:10" ht="22.5" x14ac:dyDescent="0.2">
      <c r="A398" s="26" t="s">
        <v>15</v>
      </c>
      <c r="B398" s="27">
        <v>136</v>
      </c>
      <c r="C398" s="28">
        <v>412</v>
      </c>
      <c r="D398" s="29" t="s">
        <v>108</v>
      </c>
      <c r="E398" s="30" t="s">
        <v>3</v>
      </c>
      <c r="F398" s="29" t="s">
        <v>2</v>
      </c>
      <c r="G398" s="31" t="s">
        <v>11</v>
      </c>
      <c r="H398" s="32" t="s">
        <v>7</v>
      </c>
      <c r="I398" s="33">
        <f>I399+I401</f>
        <v>7776</v>
      </c>
      <c r="J398" s="34">
        <f>J399+J401</f>
        <v>7776</v>
      </c>
    </row>
    <row r="399" spans="1:10" ht="45" x14ac:dyDescent="0.2">
      <c r="A399" s="26" t="s">
        <v>6</v>
      </c>
      <c r="B399" s="27">
        <v>136</v>
      </c>
      <c r="C399" s="28">
        <v>412</v>
      </c>
      <c r="D399" s="29" t="s">
        <v>108</v>
      </c>
      <c r="E399" s="30" t="s">
        <v>3</v>
      </c>
      <c r="F399" s="29" t="s">
        <v>2</v>
      </c>
      <c r="G399" s="31" t="s">
        <v>11</v>
      </c>
      <c r="H399" s="32">
        <v>100</v>
      </c>
      <c r="I399" s="33">
        <f>I400</f>
        <v>7305.9</v>
      </c>
      <c r="J399" s="34">
        <f>J400</f>
        <v>7305.9</v>
      </c>
    </row>
    <row r="400" spans="1:10" ht="22.5" x14ac:dyDescent="0.2">
      <c r="A400" s="26" t="s">
        <v>5</v>
      </c>
      <c r="B400" s="27">
        <v>136</v>
      </c>
      <c r="C400" s="28">
        <v>412</v>
      </c>
      <c r="D400" s="29" t="s">
        <v>108</v>
      </c>
      <c r="E400" s="30" t="s">
        <v>3</v>
      </c>
      <c r="F400" s="29" t="s">
        <v>2</v>
      </c>
      <c r="G400" s="31" t="s">
        <v>11</v>
      </c>
      <c r="H400" s="32">
        <v>120</v>
      </c>
      <c r="I400" s="33">
        <v>7305.9</v>
      </c>
      <c r="J400" s="34">
        <v>7305.9</v>
      </c>
    </row>
    <row r="401" spans="1:10" ht="22.5" x14ac:dyDescent="0.2">
      <c r="A401" s="26" t="s">
        <v>14</v>
      </c>
      <c r="B401" s="27">
        <v>136</v>
      </c>
      <c r="C401" s="28">
        <v>412</v>
      </c>
      <c r="D401" s="29" t="s">
        <v>108</v>
      </c>
      <c r="E401" s="30" t="s">
        <v>3</v>
      </c>
      <c r="F401" s="29" t="s">
        <v>2</v>
      </c>
      <c r="G401" s="31" t="s">
        <v>11</v>
      </c>
      <c r="H401" s="32">
        <v>200</v>
      </c>
      <c r="I401" s="33">
        <f>I402</f>
        <v>470.1</v>
      </c>
      <c r="J401" s="34">
        <f>J402</f>
        <v>470.1</v>
      </c>
    </row>
    <row r="402" spans="1:10" ht="22.5" x14ac:dyDescent="0.2">
      <c r="A402" s="26" t="s">
        <v>13</v>
      </c>
      <c r="B402" s="27">
        <v>136</v>
      </c>
      <c r="C402" s="28">
        <v>412</v>
      </c>
      <c r="D402" s="29" t="s">
        <v>108</v>
      </c>
      <c r="E402" s="30" t="s">
        <v>3</v>
      </c>
      <c r="F402" s="29" t="s">
        <v>2</v>
      </c>
      <c r="G402" s="31" t="s">
        <v>11</v>
      </c>
      <c r="H402" s="32">
        <v>240</v>
      </c>
      <c r="I402" s="33">
        <f>437.1+33</f>
        <v>470.1</v>
      </c>
      <c r="J402" s="34">
        <f>437.1+33</f>
        <v>470.1</v>
      </c>
    </row>
    <row r="403" spans="1:10" ht="22.5" x14ac:dyDescent="0.2">
      <c r="A403" s="26" t="s">
        <v>111</v>
      </c>
      <c r="B403" s="27">
        <v>136</v>
      </c>
      <c r="C403" s="28">
        <v>412</v>
      </c>
      <c r="D403" s="29" t="s">
        <v>108</v>
      </c>
      <c r="E403" s="30" t="s">
        <v>3</v>
      </c>
      <c r="F403" s="29" t="s">
        <v>2</v>
      </c>
      <c r="G403" s="31" t="s">
        <v>110</v>
      </c>
      <c r="H403" s="32" t="s">
        <v>7</v>
      </c>
      <c r="I403" s="33">
        <f>I404</f>
        <v>10.9</v>
      </c>
      <c r="J403" s="34">
        <f>J404</f>
        <v>10.9</v>
      </c>
    </row>
    <row r="404" spans="1:10" x14ac:dyDescent="0.2">
      <c r="A404" s="26" t="s">
        <v>71</v>
      </c>
      <c r="B404" s="27">
        <v>136</v>
      </c>
      <c r="C404" s="28">
        <v>412</v>
      </c>
      <c r="D404" s="29" t="s">
        <v>108</v>
      </c>
      <c r="E404" s="30" t="s">
        <v>3</v>
      </c>
      <c r="F404" s="29" t="s">
        <v>2</v>
      </c>
      <c r="G404" s="31" t="s">
        <v>110</v>
      </c>
      <c r="H404" s="32">
        <v>800</v>
      </c>
      <c r="I404" s="33">
        <f>I405</f>
        <v>10.9</v>
      </c>
      <c r="J404" s="34">
        <f>J405</f>
        <v>10.9</v>
      </c>
    </row>
    <row r="405" spans="1:10" ht="33.75" x14ac:dyDescent="0.2">
      <c r="A405" s="26" t="s">
        <v>109</v>
      </c>
      <c r="B405" s="27">
        <v>136</v>
      </c>
      <c r="C405" s="28">
        <v>412</v>
      </c>
      <c r="D405" s="29" t="s">
        <v>108</v>
      </c>
      <c r="E405" s="30" t="s">
        <v>3</v>
      </c>
      <c r="F405" s="29" t="s">
        <v>2</v>
      </c>
      <c r="G405" s="31">
        <v>82320</v>
      </c>
      <c r="H405" s="32">
        <v>810</v>
      </c>
      <c r="I405" s="33">
        <v>10.9</v>
      </c>
      <c r="J405" s="34">
        <v>10.9</v>
      </c>
    </row>
    <row r="406" spans="1:10" ht="33.75" x14ac:dyDescent="0.2">
      <c r="A406" s="26" t="s">
        <v>262</v>
      </c>
      <c r="B406" s="27">
        <v>136</v>
      </c>
      <c r="C406" s="28">
        <v>412</v>
      </c>
      <c r="D406" s="29" t="s">
        <v>108</v>
      </c>
      <c r="E406" s="30" t="s">
        <v>3</v>
      </c>
      <c r="F406" s="29" t="s">
        <v>2</v>
      </c>
      <c r="G406" s="31">
        <v>82330</v>
      </c>
      <c r="H406" s="32" t="s">
        <v>7</v>
      </c>
      <c r="I406" s="33">
        <f>I407</f>
        <v>165.5</v>
      </c>
      <c r="J406" s="34">
        <f>J407</f>
        <v>165.5</v>
      </c>
    </row>
    <row r="407" spans="1:10" x14ac:dyDescent="0.2">
      <c r="A407" s="26" t="s">
        <v>71</v>
      </c>
      <c r="B407" s="27">
        <v>136</v>
      </c>
      <c r="C407" s="28">
        <v>412</v>
      </c>
      <c r="D407" s="29" t="s">
        <v>108</v>
      </c>
      <c r="E407" s="30" t="s">
        <v>3</v>
      </c>
      <c r="F407" s="29" t="s">
        <v>2</v>
      </c>
      <c r="G407" s="31">
        <v>82330</v>
      </c>
      <c r="H407" s="32">
        <v>800</v>
      </c>
      <c r="I407" s="33">
        <f>I408</f>
        <v>165.5</v>
      </c>
      <c r="J407" s="34">
        <f>J408</f>
        <v>165.5</v>
      </c>
    </row>
    <row r="408" spans="1:10" ht="33.75" x14ac:dyDescent="0.2">
      <c r="A408" s="26" t="s">
        <v>109</v>
      </c>
      <c r="B408" s="27">
        <v>136</v>
      </c>
      <c r="C408" s="28">
        <v>412</v>
      </c>
      <c r="D408" s="29" t="s">
        <v>108</v>
      </c>
      <c r="E408" s="30" t="s">
        <v>3</v>
      </c>
      <c r="F408" s="29" t="s">
        <v>2</v>
      </c>
      <c r="G408" s="31">
        <v>82330</v>
      </c>
      <c r="H408" s="32">
        <v>810</v>
      </c>
      <c r="I408" s="33">
        <v>165.5</v>
      </c>
      <c r="J408" s="34">
        <v>165.5</v>
      </c>
    </row>
    <row r="409" spans="1:10" x14ac:dyDescent="0.2">
      <c r="A409" s="26" t="s">
        <v>51</v>
      </c>
      <c r="B409" s="27">
        <v>136</v>
      </c>
      <c r="C409" s="28">
        <v>1000</v>
      </c>
      <c r="D409" s="29" t="s">
        <v>7</v>
      </c>
      <c r="E409" s="30" t="s">
        <v>7</v>
      </c>
      <c r="F409" s="29" t="s">
        <v>7</v>
      </c>
      <c r="G409" s="31" t="s">
        <v>7</v>
      </c>
      <c r="H409" s="32" t="s">
        <v>7</v>
      </c>
      <c r="I409" s="33">
        <f t="shared" ref="I409:J413" si="21">I410</f>
        <v>624</v>
      </c>
      <c r="J409" s="34">
        <f t="shared" si="21"/>
        <v>624</v>
      </c>
    </row>
    <row r="410" spans="1:10" x14ac:dyDescent="0.2">
      <c r="A410" s="26" t="s">
        <v>47</v>
      </c>
      <c r="B410" s="27">
        <v>136</v>
      </c>
      <c r="C410" s="28">
        <v>1003</v>
      </c>
      <c r="D410" s="29" t="s">
        <v>7</v>
      </c>
      <c r="E410" s="30" t="s">
        <v>7</v>
      </c>
      <c r="F410" s="29" t="s">
        <v>7</v>
      </c>
      <c r="G410" s="31" t="s">
        <v>7</v>
      </c>
      <c r="H410" s="32" t="s">
        <v>7</v>
      </c>
      <c r="I410" s="33">
        <f t="shared" si="21"/>
        <v>624</v>
      </c>
      <c r="J410" s="34">
        <f t="shared" si="21"/>
        <v>624</v>
      </c>
    </row>
    <row r="411" spans="1:10" ht="45" x14ac:dyDescent="0.2">
      <c r="A411" s="26" t="s">
        <v>306</v>
      </c>
      <c r="B411" s="27">
        <v>136</v>
      </c>
      <c r="C411" s="28">
        <v>1003</v>
      </c>
      <c r="D411" s="29" t="s">
        <v>107</v>
      </c>
      <c r="E411" s="30" t="s">
        <v>3</v>
      </c>
      <c r="F411" s="29" t="s">
        <v>2</v>
      </c>
      <c r="G411" s="31" t="s">
        <v>9</v>
      </c>
      <c r="H411" s="32" t="s">
        <v>7</v>
      </c>
      <c r="I411" s="33">
        <f t="shared" si="21"/>
        <v>624</v>
      </c>
      <c r="J411" s="34">
        <f t="shared" si="21"/>
        <v>624</v>
      </c>
    </row>
    <row r="412" spans="1:10" ht="22.5" x14ac:dyDescent="0.2">
      <c r="A412" s="26" t="s">
        <v>315</v>
      </c>
      <c r="B412" s="27">
        <v>136</v>
      </c>
      <c r="C412" s="28">
        <v>1003</v>
      </c>
      <c r="D412" s="29" t="s">
        <v>107</v>
      </c>
      <c r="E412" s="30" t="s">
        <v>3</v>
      </c>
      <c r="F412" s="29" t="s">
        <v>2</v>
      </c>
      <c r="G412" s="31" t="s">
        <v>316</v>
      </c>
      <c r="H412" s="32" t="s">
        <v>7</v>
      </c>
      <c r="I412" s="33">
        <f t="shared" si="21"/>
        <v>624</v>
      </c>
      <c r="J412" s="34">
        <f t="shared" si="21"/>
        <v>624</v>
      </c>
    </row>
    <row r="413" spans="1:10" x14ac:dyDescent="0.2">
      <c r="A413" s="26" t="s">
        <v>38</v>
      </c>
      <c r="B413" s="27">
        <v>136</v>
      </c>
      <c r="C413" s="28">
        <v>1003</v>
      </c>
      <c r="D413" s="29" t="s">
        <v>107</v>
      </c>
      <c r="E413" s="30" t="s">
        <v>3</v>
      </c>
      <c r="F413" s="29" t="s">
        <v>2</v>
      </c>
      <c r="G413" s="31" t="s">
        <v>316</v>
      </c>
      <c r="H413" s="32">
        <v>300</v>
      </c>
      <c r="I413" s="33">
        <f t="shared" si="21"/>
        <v>624</v>
      </c>
      <c r="J413" s="34">
        <f t="shared" si="21"/>
        <v>624</v>
      </c>
    </row>
    <row r="414" spans="1:10" ht="22.5" x14ac:dyDescent="0.2">
      <c r="A414" s="26" t="s">
        <v>36</v>
      </c>
      <c r="B414" s="27">
        <v>136</v>
      </c>
      <c r="C414" s="28">
        <v>1003</v>
      </c>
      <c r="D414" s="29" t="s">
        <v>107</v>
      </c>
      <c r="E414" s="30" t="s">
        <v>3</v>
      </c>
      <c r="F414" s="29" t="s">
        <v>2</v>
      </c>
      <c r="G414" s="31" t="s">
        <v>316</v>
      </c>
      <c r="H414" s="32">
        <v>320</v>
      </c>
      <c r="I414" s="33">
        <v>624</v>
      </c>
      <c r="J414" s="34">
        <v>624</v>
      </c>
    </row>
    <row r="415" spans="1:10" ht="33.75" x14ac:dyDescent="0.2">
      <c r="A415" s="40" t="s">
        <v>106</v>
      </c>
      <c r="B415" s="41">
        <v>162</v>
      </c>
      <c r="C415" s="42" t="s">
        <v>7</v>
      </c>
      <c r="D415" s="43" t="s">
        <v>7</v>
      </c>
      <c r="E415" s="44" t="s">
        <v>7</v>
      </c>
      <c r="F415" s="43" t="s">
        <v>7</v>
      </c>
      <c r="G415" s="45" t="s">
        <v>7</v>
      </c>
      <c r="H415" s="46" t="s">
        <v>7</v>
      </c>
      <c r="I415" s="66">
        <f>I416+I439</f>
        <v>13627.8</v>
      </c>
      <c r="J415" s="67">
        <f>J416+J439+J434</f>
        <v>13753.6</v>
      </c>
    </row>
    <row r="416" spans="1:10" x14ac:dyDescent="0.2">
      <c r="A416" s="26" t="s">
        <v>27</v>
      </c>
      <c r="B416" s="27">
        <v>162</v>
      </c>
      <c r="C416" s="28">
        <v>100</v>
      </c>
      <c r="D416" s="29" t="s">
        <v>7</v>
      </c>
      <c r="E416" s="30" t="s">
        <v>7</v>
      </c>
      <c r="F416" s="29" t="s">
        <v>7</v>
      </c>
      <c r="G416" s="31" t="s">
        <v>7</v>
      </c>
      <c r="H416" s="32" t="s">
        <v>7</v>
      </c>
      <c r="I416" s="33">
        <f>I417</f>
        <v>10436.199999999999</v>
      </c>
      <c r="J416" s="34">
        <f>J417</f>
        <v>10412</v>
      </c>
    </row>
    <row r="417" spans="1:10" x14ac:dyDescent="0.2">
      <c r="A417" s="26" t="s">
        <v>86</v>
      </c>
      <c r="B417" s="27">
        <v>162</v>
      </c>
      <c r="C417" s="28">
        <v>113</v>
      </c>
      <c r="D417" s="29" t="s">
        <v>7</v>
      </c>
      <c r="E417" s="30" t="s">
        <v>7</v>
      </c>
      <c r="F417" s="29" t="s">
        <v>7</v>
      </c>
      <c r="G417" s="31" t="s">
        <v>7</v>
      </c>
      <c r="H417" s="32" t="s">
        <v>7</v>
      </c>
      <c r="I417" s="33">
        <f>I418+I422</f>
        <v>10436.199999999999</v>
      </c>
      <c r="J417" s="34">
        <f>J418+J422</f>
        <v>10412</v>
      </c>
    </row>
    <row r="418" spans="1:10" ht="45" x14ac:dyDescent="0.2">
      <c r="A418" s="26" t="s">
        <v>303</v>
      </c>
      <c r="B418" s="27">
        <v>162</v>
      </c>
      <c r="C418" s="28">
        <v>113</v>
      </c>
      <c r="D418" s="29" t="s">
        <v>34</v>
      </c>
      <c r="E418" s="30" t="s">
        <v>3</v>
      </c>
      <c r="F418" s="29" t="s">
        <v>2</v>
      </c>
      <c r="G418" s="31" t="s">
        <v>9</v>
      </c>
      <c r="H418" s="32" t="s">
        <v>7</v>
      </c>
      <c r="I418" s="33">
        <f t="shared" ref="I418:J420" si="22">I419</f>
        <v>332.9</v>
      </c>
      <c r="J418" s="34">
        <f t="shared" si="22"/>
        <v>308.7</v>
      </c>
    </row>
    <row r="419" spans="1:10" ht="22.5" x14ac:dyDescent="0.2">
      <c r="A419" s="26" t="s">
        <v>81</v>
      </c>
      <c r="B419" s="27">
        <v>162</v>
      </c>
      <c r="C419" s="28">
        <v>113</v>
      </c>
      <c r="D419" s="29" t="s">
        <v>34</v>
      </c>
      <c r="E419" s="30" t="s">
        <v>3</v>
      </c>
      <c r="F419" s="29" t="s">
        <v>2</v>
      </c>
      <c r="G419" s="31" t="s">
        <v>80</v>
      </c>
      <c r="H419" s="32" t="s">
        <v>7</v>
      </c>
      <c r="I419" s="33">
        <f t="shared" si="22"/>
        <v>332.9</v>
      </c>
      <c r="J419" s="34">
        <f t="shared" si="22"/>
        <v>308.7</v>
      </c>
    </row>
    <row r="420" spans="1:10" ht="22.5" x14ac:dyDescent="0.2">
      <c r="A420" s="26" t="s">
        <v>14</v>
      </c>
      <c r="B420" s="27">
        <v>162</v>
      </c>
      <c r="C420" s="28">
        <v>113</v>
      </c>
      <c r="D420" s="29" t="s">
        <v>34</v>
      </c>
      <c r="E420" s="30" t="s">
        <v>3</v>
      </c>
      <c r="F420" s="29" t="s">
        <v>2</v>
      </c>
      <c r="G420" s="31" t="s">
        <v>80</v>
      </c>
      <c r="H420" s="32">
        <v>200</v>
      </c>
      <c r="I420" s="33">
        <f t="shared" si="22"/>
        <v>332.9</v>
      </c>
      <c r="J420" s="34">
        <f t="shared" si="22"/>
        <v>308.7</v>
      </c>
    </row>
    <row r="421" spans="1:10" ht="22.5" x14ac:dyDescent="0.2">
      <c r="A421" s="26" t="s">
        <v>13</v>
      </c>
      <c r="B421" s="27">
        <v>162</v>
      </c>
      <c r="C421" s="28">
        <v>113</v>
      </c>
      <c r="D421" s="29" t="s">
        <v>34</v>
      </c>
      <c r="E421" s="30" t="s">
        <v>3</v>
      </c>
      <c r="F421" s="29" t="s">
        <v>2</v>
      </c>
      <c r="G421" s="31" t="s">
        <v>80</v>
      </c>
      <c r="H421" s="32">
        <v>240</v>
      </c>
      <c r="I421" s="33">
        <v>332.9</v>
      </c>
      <c r="J421" s="34">
        <v>308.7</v>
      </c>
    </row>
    <row r="422" spans="1:10" ht="56.25" x14ac:dyDescent="0.2">
      <c r="A422" s="26" t="s">
        <v>307</v>
      </c>
      <c r="B422" s="27">
        <v>162</v>
      </c>
      <c r="C422" s="28">
        <v>113</v>
      </c>
      <c r="D422" s="29" t="s">
        <v>104</v>
      </c>
      <c r="E422" s="30" t="s">
        <v>3</v>
      </c>
      <c r="F422" s="29" t="s">
        <v>2</v>
      </c>
      <c r="G422" s="31" t="s">
        <v>9</v>
      </c>
      <c r="H422" s="32" t="s">
        <v>7</v>
      </c>
      <c r="I422" s="33">
        <f>I423+I428+I431</f>
        <v>10103.299999999999</v>
      </c>
      <c r="J422" s="34">
        <f>J423+J428+J431</f>
        <v>10103.299999999999</v>
      </c>
    </row>
    <row r="423" spans="1:10" ht="22.5" x14ac:dyDescent="0.2">
      <c r="A423" s="26" t="s">
        <v>15</v>
      </c>
      <c r="B423" s="27">
        <v>162</v>
      </c>
      <c r="C423" s="28">
        <v>113</v>
      </c>
      <c r="D423" s="29" t="s">
        <v>104</v>
      </c>
      <c r="E423" s="30" t="s">
        <v>3</v>
      </c>
      <c r="F423" s="29" t="s">
        <v>2</v>
      </c>
      <c r="G423" s="31" t="s">
        <v>11</v>
      </c>
      <c r="H423" s="32" t="s">
        <v>7</v>
      </c>
      <c r="I423" s="33">
        <f>I424+I426</f>
        <v>9939.2999999999993</v>
      </c>
      <c r="J423" s="34">
        <f>J424+J426</f>
        <v>9939.2999999999993</v>
      </c>
    </row>
    <row r="424" spans="1:10" ht="45" x14ac:dyDescent="0.2">
      <c r="A424" s="26" t="s">
        <v>6</v>
      </c>
      <c r="B424" s="27">
        <v>162</v>
      </c>
      <c r="C424" s="28">
        <v>113</v>
      </c>
      <c r="D424" s="29" t="s">
        <v>104</v>
      </c>
      <c r="E424" s="30" t="s">
        <v>3</v>
      </c>
      <c r="F424" s="29" t="s">
        <v>2</v>
      </c>
      <c r="G424" s="31" t="s">
        <v>11</v>
      </c>
      <c r="H424" s="32">
        <v>100</v>
      </c>
      <c r="I424" s="33">
        <f>I425</f>
        <v>9582.2999999999993</v>
      </c>
      <c r="J424" s="34">
        <f>J425</f>
        <v>9582.2999999999993</v>
      </c>
    </row>
    <row r="425" spans="1:10" ht="22.5" x14ac:dyDescent="0.2">
      <c r="A425" s="26" t="s">
        <v>5</v>
      </c>
      <c r="B425" s="27">
        <v>162</v>
      </c>
      <c r="C425" s="28">
        <v>113</v>
      </c>
      <c r="D425" s="29" t="s">
        <v>104</v>
      </c>
      <c r="E425" s="30" t="s">
        <v>3</v>
      </c>
      <c r="F425" s="29" t="s">
        <v>2</v>
      </c>
      <c r="G425" s="31" t="s">
        <v>11</v>
      </c>
      <c r="H425" s="32">
        <v>120</v>
      </c>
      <c r="I425" s="33">
        <f>7027+457+2098.3</f>
        <v>9582.2999999999993</v>
      </c>
      <c r="J425" s="34">
        <f>7027+457+2098.3</f>
        <v>9582.2999999999993</v>
      </c>
    </row>
    <row r="426" spans="1:10" ht="22.5" x14ac:dyDescent="0.2">
      <c r="A426" s="26" t="s">
        <v>14</v>
      </c>
      <c r="B426" s="27">
        <v>162</v>
      </c>
      <c r="C426" s="28">
        <v>113</v>
      </c>
      <c r="D426" s="29" t="s">
        <v>104</v>
      </c>
      <c r="E426" s="30" t="s">
        <v>3</v>
      </c>
      <c r="F426" s="29" t="s">
        <v>2</v>
      </c>
      <c r="G426" s="31" t="s">
        <v>11</v>
      </c>
      <c r="H426" s="32">
        <v>200</v>
      </c>
      <c r="I426" s="33">
        <f>I427</f>
        <v>357</v>
      </c>
      <c r="J426" s="34">
        <f>J427</f>
        <v>357</v>
      </c>
    </row>
    <row r="427" spans="1:10" ht="22.5" x14ac:dyDescent="0.2">
      <c r="A427" s="26" t="s">
        <v>13</v>
      </c>
      <c r="B427" s="27">
        <v>162</v>
      </c>
      <c r="C427" s="28">
        <v>113</v>
      </c>
      <c r="D427" s="29" t="s">
        <v>104</v>
      </c>
      <c r="E427" s="30" t="s">
        <v>3</v>
      </c>
      <c r="F427" s="29" t="s">
        <v>2</v>
      </c>
      <c r="G427" s="31" t="s">
        <v>11</v>
      </c>
      <c r="H427" s="32">
        <v>240</v>
      </c>
      <c r="I427" s="33">
        <f>300+57</f>
        <v>357</v>
      </c>
      <c r="J427" s="34">
        <f>300+57</f>
        <v>357</v>
      </c>
    </row>
    <row r="428" spans="1:10" ht="57" customHeight="1" x14ac:dyDescent="0.2">
      <c r="A428" s="26" t="s">
        <v>105</v>
      </c>
      <c r="B428" s="27">
        <v>162</v>
      </c>
      <c r="C428" s="28">
        <v>113</v>
      </c>
      <c r="D428" s="29" t="s">
        <v>104</v>
      </c>
      <c r="E428" s="30" t="s">
        <v>3</v>
      </c>
      <c r="F428" s="29" t="s">
        <v>2</v>
      </c>
      <c r="G428" s="31" t="s">
        <v>103</v>
      </c>
      <c r="H428" s="32" t="s">
        <v>7</v>
      </c>
      <c r="I428" s="33">
        <f>I429</f>
        <v>100</v>
      </c>
      <c r="J428" s="34">
        <f>J429</f>
        <v>100</v>
      </c>
    </row>
    <row r="429" spans="1:10" ht="22.5" x14ac:dyDescent="0.2">
      <c r="A429" s="26" t="s">
        <v>14</v>
      </c>
      <c r="B429" s="27">
        <v>162</v>
      </c>
      <c r="C429" s="28">
        <v>113</v>
      </c>
      <c r="D429" s="29" t="s">
        <v>104</v>
      </c>
      <c r="E429" s="30" t="s">
        <v>3</v>
      </c>
      <c r="F429" s="29" t="s">
        <v>2</v>
      </c>
      <c r="G429" s="31" t="s">
        <v>103</v>
      </c>
      <c r="H429" s="32">
        <v>200</v>
      </c>
      <c r="I429" s="33">
        <f>I430</f>
        <v>100</v>
      </c>
      <c r="J429" s="34">
        <f>J430</f>
        <v>100</v>
      </c>
    </row>
    <row r="430" spans="1:10" ht="22.5" x14ac:dyDescent="0.2">
      <c r="A430" s="26" t="s">
        <v>13</v>
      </c>
      <c r="B430" s="27">
        <v>162</v>
      </c>
      <c r="C430" s="28">
        <v>113</v>
      </c>
      <c r="D430" s="29" t="s">
        <v>104</v>
      </c>
      <c r="E430" s="30" t="s">
        <v>3</v>
      </c>
      <c r="F430" s="29" t="s">
        <v>2</v>
      </c>
      <c r="G430" s="31" t="s">
        <v>103</v>
      </c>
      <c r="H430" s="32">
        <v>240</v>
      </c>
      <c r="I430" s="33">
        <v>100</v>
      </c>
      <c r="J430" s="34">
        <v>100</v>
      </c>
    </row>
    <row r="431" spans="1:10" ht="33.75" x14ac:dyDescent="0.2">
      <c r="A431" s="35" t="s">
        <v>277</v>
      </c>
      <c r="B431" s="27">
        <v>162</v>
      </c>
      <c r="C431" s="28">
        <v>113</v>
      </c>
      <c r="D431" s="29">
        <v>11</v>
      </c>
      <c r="E431" s="30">
        <v>0</v>
      </c>
      <c r="F431" s="29">
        <v>0</v>
      </c>
      <c r="G431" s="31">
        <v>81290</v>
      </c>
      <c r="H431" s="32"/>
      <c r="I431" s="33">
        <f>I432</f>
        <v>64</v>
      </c>
      <c r="J431" s="34">
        <f>J432</f>
        <v>64</v>
      </c>
    </row>
    <row r="432" spans="1:10" ht="22.5" x14ac:dyDescent="0.2">
      <c r="A432" s="35" t="s">
        <v>14</v>
      </c>
      <c r="B432" s="27">
        <v>162</v>
      </c>
      <c r="C432" s="28">
        <v>113</v>
      </c>
      <c r="D432" s="29">
        <v>11</v>
      </c>
      <c r="E432" s="30">
        <v>0</v>
      </c>
      <c r="F432" s="29">
        <v>0</v>
      </c>
      <c r="G432" s="31">
        <v>81290</v>
      </c>
      <c r="H432" s="32">
        <v>200</v>
      </c>
      <c r="I432" s="33">
        <f>I433</f>
        <v>64</v>
      </c>
      <c r="J432" s="34">
        <f>J433</f>
        <v>64</v>
      </c>
    </row>
    <row r="433" spans="1:10" ht="22.5" x14ac:dyDescent="0.2">
      <c r="A433" s="35" t="s">
        <v>13</v>
      </c>
      <c r="B433" s="27">
        <v>162</v>
      </c>
      <c r="C433" s="28">
        <v>113</v>
      </c>
      <c r="D433" s="29">
        <v>11</v>
      </c>
      <c r="E433" s="30">
        <v>0</v>
      </c>
      <c r="F433" s="29">
        <v>0</v>
      </c>
      <c r="G433" s="31">
        <v>81290</v>
      </c>
      <c r="H433" s="32">
        <v>240</v>
      </c>
      <c r="I433" s="33">
        <v>64</v>
      </c>
      <c r="J433" s="34">
        <v>64</v>
      </c>
    </row>
    <row r="434" spans="1:10" x14ac:dyDescent="0.2">
      <c r="A434" s="35" t="s">
        <v>119</v>
      </c>
      <c r="B434" s="27">
        <v>162</v>
      </c>
      <c r="C434" s="28">
        <v>400</v>
      </c>
      <c r="D434" s="29"/>
      <c r="E434" s="30"/>
      <c r="F434" s="29"/>
      <c r="G434" s="31"/>
      <c r="H434" s="32"/>
      <c r="I434" s="33"/>
      <c r="J434" s="34">
        <f>J435</f>
        <v>150</v>
      </c>
    </row>
    <row r="435" spans="1:10" x14ac:dyDescent="0.2">
      <c r="A435" s="35" t="s">
        <v>113</v>
      </c>
      <c r="B435" s="27">
        <v>162</v>
      </c>
      <c r="C435" s="28">
        <v>412</v>
      </c>
      <c r="D435" s="29">
        <v>11</v>
      </c>
      <c r="E435" s="30">
        <v>0</v>
      </c>
      <c r="F435" s="29">
        <v>0</v>
      </c>
      <c r="G435" s="31">
        <v>0</v>
      </c>
      <c r="H435" s="32"/>
      <c r="I435" s="33"/>
      <c r="J435" s="34">
        <f>J436</f>
        <v>150</v>
      </c>
    </row>
    <row r="436" spans="1:10" ht="22.5" x14ac:dyDescent="0.2">
      <c r="A436" s="35" t="s">
        <v>276</v>
      </c>
      <c r="B436" s="27">
        <v>162</v>
      </c>
      <c r="C436" s="28">
        <v>412</v>
      </c>
      <c r="D436" s="29">
        <v>11</v>
      </c>
      <c r="E436" s="30">
        <v>0</v>
      </c>
      <c r="F436" s="29">
        <v>0</v>
      </c>
      <c r="G436" s="31">
        <v>82280</v>
      </c>
      <c r="H436" s="32"/>
      <c r="I436" s="33">
        <f>I437</f>
        <v>0</v>
      </c>
      <c r="J436" s="34">
        <f>J437</f>
        <v>150</v>
      </c>
    </row>
    <row r="437" spans="1:10" ht="22.5" x14ac:dyDescent="0.2">
      <c r="A437" s="35" t="s">
        <v>14</v>
      </c>
      <c r="B437" s="27">
        <v>162</v>
      </c>
      <c r="C437" s="28">
        <v>412</v>
      </c>
      <c r="D437" s="29">
        <v>11</v>
      </c>
      <c r="E437" s="30">
        <v>0</v>
      </c>
      <c r="F437" s="29">
        <v>0</v>
      </c>
      <c r="G437" s="31">
        <v>82280</v>
      </c>
      <c r="H437" s="32">
        <v>200</v>
      </c>
      <c r="I437" s="33">
        <f>I438</f>
        <v>0</v>
      </c>
      <c r="J437" s="34">
        <f>J438</f>
        <v>150</v>
      </c>
    </row>
    <row r="438" spans="1:10" ht="22.5" x14ac:dyDescent="0.2">
      <c r="A438" s="35" t="s">
        <v>13</v>
      </c>
      <c r="B438" s="27">
        <v>162</v>
      </c>
      <c r="C438" s="28">
        <v>412</v>
      </c>
      <c r="D438" s="29">
        <v>11</v>
      </c>
      <c r="E438" s="30">
        <v>0</v>
      </c>
      <c r="F438" s="29">
        <v>0</v>
      </c>
      <c r="G438" s="31">
        <v>82280</v>
      </c>
      <c r="H438" s="32">
        <v>240</v>
      </c>
      <c r="I438" s="33"/>
      <c r="J438" s="34">
        <v>150</v>
      </c>
    </row>
    <row r="439" spans="1:10" x14ac:dyDescent="0.2">
      <c r="A439" s="26" t="s">
        <v>51</v>
      </c>
      <c r="B439" s="27">
        <v>162</v>
      </c>
      <c r="C439" s="28">
        <v>1000</v>
      </c>
      <c r="D439" s="29" t="s">
        <v>7</v>
      </c>
      <c r="E439" s="30" t="s">
        <v>7</v>
      </c>
      <c r="F439" s="29" t="s">
        <v>7</v>
      </c>
      <c r="G439" s="31" t="s">
        <v>7</v>
      </c>
      <c r="H439" s="32" t="s">
        <v>7</v>
      </c>
      <c r="I439" s="33">
        <f>I441</f>
        <v>3191.6</v>
      </c>
      <c r="J439" s="34">
        <f>J440</f>
        <v>3191.6</v>
      </c>
    </row>
    <row r="440" spans="1:10" x14ac:dyDescent="0.2">
      <c r="A440" s="26" t="s">
        <v>102</v>
      </c>
      <c r="B440" s="27">
        <v>162</v>
      </c>
      <c r="C440" s="28">
        <v>1004</v>
      </c>
      <c r="D440" s="29" t="s">
        <v>7</v>
      </c>
      <c r="E440" s="30" t="s">
        <v>7</v>
      </c>
      <c r="F440" s="29" t="s">
        <v>7</v>
      </c>
      <c r="G440" s="31" t="s">
        <v>7</v>
      </c>
      <c r="H440" s="32" t="s">
        <v>7</v>
      </c>
      <c r="I440" s="33">
        <f>I441</f>
        <v>3191.6</v>
      </c>
      <c r="J440" s="34">
        <f>J441</f>
        <v>3191.6</v>
      </c>
    </row>
    <row r="441" spans="1:10" ht="67.5" x14ac:dyDescent="0.2">
      <c r="A441" s="26" t="s">
        <v>302</v>
      </c>
      <c r="B441" s="27">
        <v>162</v>
      </c>
      <c r="C441" s="28">
        <v>1004</v>
      </c>
      <c r="D441" s="29" t="s">
        <v>30</v>
      </c>
      <c r="E441" s="30" t="s">
        <v>3</v>
      </c>
      <c r="F441" s="29" t="s">
        <v>2</v>
      </c>
      <c r="G441" s="31" t="s">
        <v>9</v>
      </c>
      <c r="H441" s="32" t="s">
        <v>7</v>
      </c>
      <c r="I441" s="33">
        <f>I442+I445</f>
        <v>3191.6</v>
      </c>
      <c r="J441" s="34">
        <f>J442+J445</f>
        <v>3191.6</v>
      </c>
    </row>
    <row r="442" spans="1:10" ht="45" x14ac:dyDescent="0.2">
      <c r="A442" s="26" t="s">
        <v>100</v>
      </c>
      <c r="B442" s="27">
        <v>162</v>
      </c>
      <c r="C442" s="28">
        <v>1004</v>
      </c>
      <c r="D442" s="29" t="s">
        <v>30</v>
      </c>
      <c r="E442" s="30" t="s">
        <v>3</v>
      </c>
      <c r="F442" s="29" t="s">
        <v>2</v>
      </c>
      <c r="G442" s="31" t="s">
        <v>101</v>
      </c>
      <c r="H442" s="32" t="s">
        <v>7</v>
      </c>
      <c r="I442" s="33">
        <f>I443</f>
        <v>846.4</v>
      </c>
      <c r="J442" s="34">
        <f>J443</f>
        <v>846.4</v>
      </c>
    </row>
    <row r="443" spans="1:10" ht="22.5" x14ac:dyDescent="0.2">
      <c r="A443" s="26" t="s">
        <v>99</v>
      </c>
      <c r="B443" s="27">
        <v>162</v>
      </c>
      <c r="C443" s="28">
        <v>1004</v>
      </c>
      <c r="D443" s="29" t="s">
        <v>30</v>
      </c>
      <c r="E443" s="30" t="s">
        <v>3</v>
      </c>
      <c r="F443" s="29" t="s">
        <v>2</v>
      </c>
      <c r="G443" s="31" t="s">
        <v>101</v>
      </c>
      <c r="H443" s="32">
        <v>400</v>
      </c>
      <c r="I443" s="33">
        <f>I444</f>
        <v>846.4</v>
      </c>
      <c r="J443" s="34">
        <f>J444</f>
        <v>846.4</v>
      </c>
    </row>
    <row r="444" spans="1:10" x14ac:dyDescent="0.2">
      <c r="A444" s="26" t="s">
        <v>98</v>
      </c>
      <c r="B444" s="27">
        <v>162</v>
      </c>
      <c r="C444" s="28">
        <v>1004</v>
      </c>
      <c r="D444" s="29" t="s">
        <v>30</v>
      </c>
      <c r="E444" s="30" t="s">
        <v>3</v>
      </c>
      <c r="F444" s="29" t="s">
        <v>2</v>
      </c>
      <c r="G444" s="31" t="s">
        <v>101</v>
      </c>
      <c r="H444" s="32">
        <v>410</v>
      </c>
      <c r="I444" s="33">
        <v>846.4</v>
      </c>
      <c r="J444" s="34">
        <v>846.4</v>
      </c>
    </row>
    <row r="445" spans="1:10" ht="45" x14ac:dyDescent="0.2">
      <c r="A445" s="26" t="s">
        <v>261</v>
      </c>
      <c r="B445" s="27">
        <v>162</v>
      </c>
      <c r="C445" s="28">
        <v>1004</v>
      </c>
      <c r="D445" s="29" t="s">
        <v>30</v>
      </c>
      <c r="E445" s="30" t="s">
        <v>3</v>
      </c>
      <c r="F445" s="29" t="s">
        <v>2</v>
      </c>
      <c r="G445" s="31" t="s">
        <v>97</v>
      </c>
      <c r="H445" s="32" t="s">
        <v>7</v>
      </c>
      <c r="I445" s="33">
        <f>I446</f>
        <v>2345.1999999999998</v>
      </c>
      <c r="J445" s="34">
        <f>J446</f>
        <v>2345.1999999999998</v>
      </c>
    </row>
    <row r="446" spans="1:10" ht="22.5" x14ac:dyDescent="0.2">
      <c r="A446" s="26" t="s">
        <v>99</v>
      </c>
      <c r="B446" s="27">
        <v>162</v>
      </c>
      <c r="C446" s="28">
        <v>1004</v>
      </c>
      <c r="D446" s="29" t="s">
        <v>30</v>
      </c>
      <c r="E446" s="30" t="s">
        <v>3</v>
      </c>
      <c r="F446" s="29" t="s">
        <v>2</v>
      </c>
      <c r="G446" s="31" t="s">
        <v>97</v>
      </c>
      <c r="H446" s="32">
        <v>400</v>
      </c>
      <c r="I446" s="33">
        <f>I447</f>
        <v>2345.1999999999998</v>
      </c>
      <c r="J446" s="34">
        <f>J447</f>
        <v>2345.1999999999998</v>
      </c>
    </row>
    <row r="447" spans="1:10" x14ac:dyDescent="0.2">
      <c r="A447" s="26" t="s">
        <v>98</v>
      </c>
      <c r="B447" s="27">
        <v>162</v>
      </c>
      <c r="C447" s="28">
        <v>1004</v>
      </c>
      <c r="D447" s="29" t="s">
        <v>30</v>
      </c>
      <c r="E447" s="30" t="s">
        <v>3</v>
      </c>
      <c r="F447" s="29" t="s">
        <v>2</v>
      </c>
      <c r="G447" s="31" t="s">
        <v>97</v>
      </c>
      <c r="H447" s="32">
        <v>410</v>
      </c>
      <c r="I447" s="33">
        <v>2345.1999999999998</v>
      </c>
      <c r="J447" s="34">
        <v>2345.1999999999998</v>
      </c>
    </row>
    <row r="448" spans="1:10" ht="22.5" x14ac:dyDescent="0.2">
      <c r="A448" s="40" t="s">
        <v>96</v>
      </c>
      <c r="B448" s="41">
        <v>298</v>
      </c>
      <c r="C448" s="42" t="s">
        <v>7</v>
      </c>
      <c r="D448" s="43" t="s">
        <v>7</v>
      </c>
      <c r="E448" s="44" t="s">
        <v>7</v>
      </c>
      <c r="F448" s="43" t="s">
        <v>7</v>
      </c>
      <c r="G448" s="45" t="s">
        <v>7</v>
      </c>
      <c r="H448" s="46" t="s">
        <v>7</v>
      </c>
      <c r="I448" s="66">
        <f>I449+I504+I532+I545+I578</f>
        <v>51551.9</v>
      </c>
      <c r="J448" s="67">
        <f>J449+J504+J532+J545+J578</f>
        <v>51725.4</v>
      </c>
    </row>
    <row r="449" spans="1:11" x14ac:dyDescent="0.2">
      <c r="A449" s="26" t="s">
        <v>27</v>
      </c>
      <c r="B449" s="27">
        <v>298</v>
      </c>
      <c r="C449" s="28">
        <v>100</v>
      </c>
      <c r="D449" s="29" t="s">
        <v>7</v>
      </c>
      <c r="E449" s="30" t="s">
        <v>7</v>
      </c>
      <c r="F449" s="29" t="s">
        <v>7</v>
      </c>
      <c r="G449" s="31" t="s">
        <v>7</v>
      </c>
      <c r="H449" s="32" t="s">
        <v>7</v>
      </c>
      <c r="I449" s="33">
        <f>I450+I456+I478+I483</f>
        <v>24899.1</v>
      </c>
      <c r="J449" s="34">
        <f>J450+J456+J478+J483</f>
        <v>24962.3</v>
      </c>
    </row>
    <row r="450" spans="1:11" ht="22.5" x14ac:dyDescent="0.2">
      <c r="A450" s="26" t="s">
        <v>95</v>
      </c>
      <c r="B450" s="27">
        <v>298</v>
      </c>
      <c r="C450" s="28">
        <v>102</v>
      </c>
      <c r="D450" s="29" t="s">
        <v>7</v>
      </c>
      <c r="E450" s="30" t="s">
        <v>7</v>
      </c>
      <c r="F450" s="29" t="s">
        <v>7</v>
      </c>
      <c r="G450" s="31" t="s">
        <v>7</v>
      </c>
      <c r="H450" s="32" t="s">
        <v>7</v>
      </c>
      <c r="I450" s="33">
        <f>I451</f>
        <v>2650.8</v>
      </c>
      <c r="J450" s="34">
        <f t="shared" ref="I450:J454" si="23">J451</f>
        <v>2650.8</v>
      </c>
    </row>
    <row r="451" spans="1:11" ht="22.5" x14ac:dyDescent="0.2">
      <c r="A451" s="26" t="s">
        <v>312</v>
      </c>
      <c r="B451" s="27">
        <v>298</v>
      </c>
      <c r="C451" s="28">
        <v>102</v>
      </c>
      <c r="D451" s="29">
        <v>51</v>
      </c>
      <c r="E451" s="30" t="s">
        <v>3</v>
      </c>
      <c r="F451" s="29" t="s">
        <v>2</v>
      </c>
      <c r="G451" s="31" t="s">
        <v>9</v>
      </c>
      <c r="H451" s="32" t="s">
        <v>7</v>
      </c>
      <c r="I451" s="33">
        <f t="shared" si="23"/>
        <v>2650.8</v>
      </c>
      <c r="J451" s="34">
        <f t="shared" si="23"/>
        <v>2650.8</v>
      </c>
    </row>
    <row r="452" spans="1:11" ht="22.5" x14ac:dyDescent="0.2">
      <c r="A452" s="26" t="s">
        <v>94</v>
      </c>
      <c r="B452" s="27">
        <v>298</v>
      </c>
      <c r="C452" s="28">
        <v>102</v>
      </c>
      <c r="D452" s="29" t="s">
        <v>93</v>
      </c>
      <c r="E452" s="30" t="s">
        <v>23</v>
      </c>
      <c r="F452" s="29" t="s">
        <v>2</v>
      </c>
      <c r="G452" s="31" t="s">
        <v>9</v>
      </c>
      <c r="H452" s="32" t="s">
        <v>7</v>
      </c>
      <c r="I452" s="33">
        <f t="shared" si="23"/>
        <v>2650.8</v>
      </c>
      <c r="J452" s="34">
        <f t="shared" si="23"/>
        <v>2650.8</v>
      </c>
    </row>
    <row r="453" spans="1:11" ht="22.5" x14ac:dyDescent="0.2">
      <c r="A453" s="26" t="s">
        <v>15</v>
      </c>
      <c r="B453" s="27">
        <v>298</v>
      </c>
      <c r="C453" s="28">
        <v>102</v>
      </c>
      <c r="D453" s="29" t="s">
        <v>93</v>
      </c>
      <c r="E453" s="30" t="s">
        <v>23</v>
      </c>
      <c r="F453" s="29" t="s">
        <v>2</v>
      </c>
      <c r="G453" s="31" t="s">
        <v>11</v>
      </c>
      <c r="H453" s="32" t="s">
        <v>7</v>
      </c>
      <c r="I453" s="33">
        <f t="shared" si="23"/>
        <v>2650.8</v>
      </c>
      <c r="J453" s="34">
        <f t="shared" si="23"/>
        <v>2650.8</v>
      </c>
    </row>
    <row r="454" spans="1:11" ht="43.9" customHeight="1" x14ac:dyDescent="0.2">
      <c r="A454" s="26" t="s">
        <v>6</v>
      </c>
      <c r="B454" s="27">
        <v>298</v>
      </c>
      <c r="C454" s="28">
        <v>102</v>
      </c>
      <c r="D454" s="29" t="s">
        <v>93</v>
      </c>
      <c r="E454" s="30" t="s">
        <v>23</v>
      </c>
      <c r="F454" s="29" t="s">
        <v>2</v>
      </c>
      <c r="G454" s="31" t="s">
        <v>11</v>
      </c>
      <c r="H454" s="32">
        <v>100</v>
      </c>
      <c r="I454" s="33">
        <f t="shared" si="23"/>
        <v>2650.8</v>
      </c>
      <c r="J454" s="34">
        <f t="shared" si="23"/>
        <v>2650.8</v>
      </c>
    </row>
    <row r="455" spans="1:11" ht="22.5" x14ac:dyDescent="0.2">
      <c r="A455" s="26" t="s">
        <v>5</v>
      </c>
      <c r="B455" s="27">
        <v>298</v>
      </c>
      <c r="C455" s="28">
        <v>102</v>
      </c>
      <c r="D455" s="29" t="s">
        <v>93</v>
      </c>
      <c r="E455" s="30" t="s">
        <v>23</v>
      </c>
      <c r="F455" s="29" t="s">
        <v>2</v>
      </c>
      <c r="G455" s="31" t="s">
        <v>11</v>
      </c>
      <c r="H455" s="32">
        <v>120</v>
      </c>
      <c r="I455" s="33">
        <f>2167+483.8</f>
        <v>2650.8</v>
      </c>
      <c r="J455" s="34">
        <f>2167+483.8</f>
        <v>2650.8</v>
      </c>
    </row>
    <row r="456" spans="1:11" ht="34.15" customHeight="1" x14ac:dyDescent="0.2">
      <c r="A456" s="26" t="s">
        <v>92</v>
      </c>
      <c r="B456" s="27">
        <v>298</v>
      </c>
      <c r="C456" s="28">
        <v>104</v>
      </c>
      <c r="D456" s="29" t="s">
        <v>7</v>
      </c>
      <c r="E456" s="30" t="s">
        <v>7</v>
      </c>
      <c r="F456" s="29" t="s">
        <v>7</v>
      </c>
      <c r="G456" s="31" t="s">
        <v>7</v>
      </c>
      <c r="H456" s="32" t="s">
        <v>7</v>
      </c>
      <c r="I456" s="33">
        <f>I457</f>
        <v>20181.5</v>
      </c>
      <c r="J456" s="34">
        <f>J457</f>
        <v>20241.599999999999</v>
      </c>
    </row>
    <row r="457" spans="1:11" ht="45.6" customHeight="1" x14ac:dyDescent="0.2">
      <c r="A457" s="26" t="s">
        <v>303</v>
      </c>
      <c r="B457" s="27">
        <v>298</v>
      </c>
      <c r="C457" s="28">
        <v>104</v>
      </c>
      <c r="D457" s="29" t="s">
        <v>34</v>
      </c>
      <c r="E457" s="30" t="s">
        <v>3</v>
      </c>
      <c r="F457" s="29" t="s">
        <v>2</v>
      </c>
      <c r="G457" s="31" t="s">
        <v>9</v>
      </c>
      <c r="H457" s="32" t="s">
        <v>7</v>
      </c>
      <c r="I457" s="33">
        <f>I458+I463+I468+I475</f>
        <v>20181.5</v>
      </c>
      <c r="J457" s="34">
        <f>J458+J463+J468+J475</f>
        <v>20241.599999999999</v>
      </c>
    </row>
    <row r="458" spans="1:11" ht="22.5" x14ac:dyDescent="0.2">
      <c r="A458" s="26" t="s">
        <v>91</v>
      </c>
      <c r="B458" s="27">
        <v>298</v>
      </c>
      <c r="C458" s="28">
        <v>104</v>
      </c>
      <c r="D458" s="29" t="s">
        <v>34</v>
      </c>
      <c r="E458" s="30" t="s">
        <v>3</v>
      </c>
      <c r="F458" s="29" t="s">
        <v>2</v>
      </c>
      <c r="G458" s="31" t="s">
        <v>90</v>
      </c>
      <c r="H458" s="32" t="s">
        <v>7</v>
      </c>
      <c r="I458" s="33">
        <f>I459+I461</f>
        <v>583.70000000000005</v>
      </c>
      <c r="J458" s="34">
        <f>J459+J461</f>
        <v>603.70000000000005</v>
      </c>
    </row>
    <row r="459" spans="1:11" ht="45" x14ac:dyDescent="0.2">
      <c r="A459" s="26" t="s">
        <v>6</v>
      </c>
      <c r="B459" s="27">
        <v>298</v>
      </c>
      <c r="C459" s="28">
        <v>104</v>
      </c>
      <c r="D459" s="29" t="s">
        <v>34</v>
      </c>
      <c r="E459" s="30" t="s">
        <v>3</v>
      </c>
      <c r="F459" s="29" t="s">
        <v>2</v>
      </c>
      <c r="G459" s="31" t="s">
        <v>90</v>
      </c>
      <c r="H459" s="32">
        <v>100</v>
      </c>
      <c r="I459" s="33">
        <f>I460</f>
        <v>465.70000000000005</v>
      </c>
      <c r="J459" s="34">
        <f>J460</f>
        <v>465.70000000000005</v>
      </c>
    </row>
    <row r="460" spans="1:11" ht="22.5" x14ac:dyDescent="0.2">
      <c r="A460" s="26" t="s">
        <v>5</v>
      </c>
      <c r="B460" s="27">
        <v>298</v>
      </c>
      <c r="C460" s="28">
        <v>104</v>
      </c>
      <c r="D460" s="29" t="s">
        <v>34</v>
      </c>
      <c r="E460" s="30" t="s">
        <v>3</v>
      </c>
      <c r="F460" s="29" t="s">
        <v>2</v>
      </c>
      <c r="G460" s="31" t="s">
        <v>90</v>
      </c>
      <c r="H460" s="32">
        <v>120</v>
      </c>
      <c r="I460" s="33">
        <f>345.7+15.6+104.4</f>
        <v>465.70000000000005</v>
      </c>
      <c r="J460" s="34">
        <f>345.7+15.6+104.4</f>
        <v>465.70000000000005</v>
      </c>
    </row>
    <row r="461" spans="1:11" ht="22.5" x14ac:dyDescent="0.2">
      <c r="A461" s="26" t="s">
        <v>14</v>
      </c>
      <c r="B461" s="27">
        <v>298</v>
      </c>
      <c r="C461" s="28">
        <v>104</v>
      </c>
      <c r="D461" s="29" t="s">
        <v>34</v>
      </c>
      <c r="E461" s="30" t="s">
        <v>3</v>
      </c>
      <c r="F461" s="29" t="s">
        <v>2</v>
      </c>
      <c r="G461" s="31" t="s">
        <v>90</v>
      </c>
      <c r="H461" s="32">
        <v>200</v>
      </c>
      <c r="I461" s="33">
        <f>I462</f>
        <v>118</v>
      </c>
      <c r="J461" s="34">
        <f>J462</f>
        <v>138</v>
      </c>
    </row>
    <row r="462" spans="1:11" ht="24" customHeight="1" x14ac:dyDescent="0.2">
      <c r="A462" s="26" t="s">
        <v>13</v>
      </c>
      <c r="B462" s="27">
        <v>298</v>
      </c>
      <c r="C462" s="28">
        <v>104</v>
      </c>
      <c r="D462" s="29" t="s">
        <v>34</v>
      </c>
      <c r="E462" s="30" t="s">
        <v>3</v>
      </c>
      <c r="F462" s="29" t="s">
        <v>2</v>
      </c>
      <c r="G462" s="31" t="s">
        <v>90</v>
      </c>
      <c r="H462" s="32">
        <v>240</v>
      </c>
      <c r="I462" s="33">
        <v>118</v>
      </c>
      <c r="J462" s="34">
        <v>138</v>
      </c>
    </row>
    <row r="463" spans="1:11" ht="56.25" x14ac:dyDescent="0.2">
      <c r="A463" s="35" t="s">
        <v>280</v>
      </c>
      <c r="B463" s="36">
        <v>298</v>
      </c>
      <c r="C463" s="28">
        <v>104</v>
      </c>
      <c r="D463" s="37" t="s">
        <v>34</v>
      </c>
      <c r="E463" s="38" t="s">
        <v>3</v>
      </c>
      <c r="F463" s="37" t="s">
        <v>2</v>
      </c>
      <c r="G463" s="39">
        <v>78791</v>
      </c>
      <c r="H463" s="32" t="s">
        <v>7</v>
      </c>
      <c r="I463" s="78">
        <f>I464+I466</f>
        <v>1167.3</v>
      </c>
      <c r="J463" s="78">
        <f>J464+J466</f>
        <v>1207.3999999999999</v>
      </c>
      <c r="K463" s="80"/>
    </row>
    <row r="464" spans="1:11" ht="45" x14ac:dyDescent="0.2">
      <c r="A464" s="35" t="s">
        <v>6</v>
      </c>
      <c r="B464" s="36">
        <v>298</v>
      </c>
      <c r="C464" s="28">
        <v>104</v>
      </c>
      <c r="D464" s="37" t="s">
        <v>34</v>
      </c>
      <c r="E464" s="38" t="s">
        <v>3</v>
      </c>
      <c r="F464" s="37" t="s">
        <v>2</v>
      </c>
      <c r="G464" s="39">
        <v>78791</v>
      </c>
      <c r="H464" s="32">
        <v>100</v>
      </c>
      <c r="I464" s="78">
        <f>I465</f>
        <v>1068.5999999999999</v>
      </c>
      <c r="J464" s="78">
        <f>J465</f>
        <v>1068.5999999999999</v>
      </c>
    </row>
    <row r="465" spans="1:10" ht="24" customHeight="1" x14ac:dyDescent="0.2">
      <c r="A465" s="35" t="s">
        <v>5</v>
      </c>
      <c r="B465" s="36">
        <v>298</v>
      </c>
      <c r="C465" s="28">
        <v>104</v>
      </c>
      <c r="D465" s="37" t="s">
        <v>34</v>
      </c>
      <c r="E465" s="38" t="s">
        <v>3</v>
      </c>
      <c r="F465" s="37" t="s">
        <v>2</v>
      </c>
      <c r="G465" s="39">
        <v>78791</v>
      </c>
      <c r="H465" s="32">
        <v>120</v>
      </c>
      <c r="I465" s="78">
        <f>790+40+238.6</f>
        <v>1068.5999999999999</v>
      </c>
      <c r="J465" s="78">
        <f>790+40+238.6</f>
        <v>1068.5999999999999</v>
      </c>
    </row>
    <row r="466" spans="1:10" ht="24" customHeight="1" x14ac:dyDescent="0.2">
      <c r="A466" s="35" t="s">
        <v>14</v>
      </c>
      <c r="B466" s="36">
        <v>298</v>
      </c>
      <c r="C466" s="28">
        <v>104</v>
      </c>
      <c r="D466" s="37" t="s">
        <v>34</v>
      </c>
      <c r="E466" s="38" t="s">
        <v>3</v>
      </c>
      <c r="F466" s="37" t="s">
        <v>2</v>
      </c>
      <c r="G466" s="39">
        <v>78791</v>
      </c>
      <c r="H466" s="32">
        <v>200</v>
      </c>
      <c r="I466" s="78">
        <f>I467</f>
        <v>98.7</v>
      </c>
      <c r="J466" s="78">
        <f>J467</f>
        <v>138.80000000000001</v>
      </c>
    </row>
    <row r="467" spans="1:10" ht="24" customHeight="1" x14ac:dyDescent="0.2">
      <c r="A467" s="35" t="s">
        <v>13</v>
      </c>
      <c r="B467" s="36">
        <v>298</v>
      </c>
      <c r="C467" s="28">
        <v>104</v>
      </c>
      <c r="D467" s="37" t="s">
        <v>34</v>
      </c>
      <c r="E467" s="38" t="s">
        <v>3</v>
      </c>
      <c r="F467" s="37" t="s">
        <v>2</v>
      </c>
      <c r="G467" s="39">
        <v>78791</v>
      </c>
      <c r="H467" s="32">
        <v>240</v>
      </c>
      <c r="I467" s="78">
        <v>98.7</v>
      </c>
      <c r="J467" s="78">
        <v>138.80000000000001</v>
      </c>
    </row>
    <row r="468" spans="1:10" ht="22.5" x14ac:dyDescent="0.2">
      <c r="A468" s="26" t="s">
        <v>15</v>
      </c>
      <c r="B468" s="27">
        <v>298</v>
      </c>
      <c r="C468" s="28">
        <v>104</v>
      </c>
      <c r="D468" s="29" t="s">
        <v>34</v>
      </c>
      <c r="E468" s="30" t="s">
        <v>3</v>
      </c>
      <c r="F468" s="29" t="s">
        <v>2</v>
      </c>
      <c r="G468" s="31" t="s">
        <v>11</v>
      </c>
      <c r="H468" s="32" t="s">
        <v>7</v>
      </c>
      <c r="I468" s="33">
        <f>I469+I471+I473</f>
        <v>18298.3</v>
      </c>
      <c r="J468" s="34">
        <f>J469+J471+J473</f>
        <v>18298.3</v>
      </c>
    </row>
    <row r="469" spans="1:10" ht="43.9" customHeight="1" x14ac:dyDescent="0.2">
      <c r="A469" s="26" t="s">
        <v>6</v>
      </c>
      <c r="B469" s="27">
        <v>298</v>
      </c>
      <c r="C469" s="28">
        <v>104</v>
      </c>
      <c r="D469" s="29" t="s">
        <v>34</v>
      </c>
      <c r="E469" s="30" t="s">
        <v>3</v>
      </c>
      <c r="F469" s="29" t="s">
        <v>2</v>
      </c>
      <c r="G469" s="31" t="s">
        <v>11</v>
      </c>
      <c r="H469" s="32">
        <v>100</v>
      </c>
      <c r="I469" s="33">
        <f>I470</f>
        <v>17194.8</v>
      </c>
      <c r="J469" s="34">
        <f>J470</f>
        <v>17194.8</v>
      </c>
    </row>
    <row r="470" spans="1:10" ht="22.5" x14ac:dyDescent="0.2">
      <c r="A470" s="26" t="s">
        <v>5</v>
      </c>
      <c r="B470" s="27">
        <v>298</v>
      </c>
      <c r="C470" s="28">
        <v>104</v>
      </c>
      <c r="D470" s="29" t="s">
        <v>34</v>
      </c>
      <c r="E470" s="30" t="s">
        <v>3</v>
      </c>
      <c r="F470" s="29" t="s">
        <v>2</v>
      </c>
      <c r="G470" s="31" t="s">
        <v>11</v>
      </c>
      <c r="H470" s="32">
        <v>120</v>
      </c>
      <c r="I470" s="33">
        <f>12845.4+470+3879.4</f>
        <v>17194.8</v>
      </c>
      <c r="J470" s="34">
        <f>12845.4+470+3879.4</f>
        <v>17194.8</v>
      </c>
    </row>
    <row r="471" spans="1:10" ht="22.5" x14ac:dyDescent="0.2">
      <c r="A471" s="26" t="s">
        <v>14</v>
      </c>
      <c r="B471" s="27">
        <v>298</v>
      </c>
      <c r="C471" s="28">
        <v>104</v>
      </c>
      <c r="D471" s="29" t="s">
        <v>34</v>
      </c>
      <c r="E471" s="30" t="s">
        <v>3</v>
      </c>
      <c r="F471" s="29" t="s">
        <v>2</v>
      </c>
      <c r="G471" s="31" t="s">
        <v>11</v>
      </c>
      <c r="H471" s="32">
        <v>200</v>
      </c>
      <c r="I471" s="33">
        <f>I472</f>
        <v>1094.5</v>
      </c>
      <c r="J471" s="34">
        <f>J472</f>
        <v>1094.5</v>
      </c>
    </row>
    <row r="472" spans="1:10" ht="22.5" x14ac:dyDescent="0.2">
      <c r="A472" s="26" t="s">
        <v>13</v>
      </c>
      <c r="B472" s="27">
        <v>298</v>
      </c>
      <c r="C472" s="28">
        <v>104</v>
      </c>
      <c r="D472" s="29" t="s">
        <v>34</v>
      </c>
      <c r="E472" s="30" t="s">
        <v>3</v>
      </c>
      <c r="F472" s="29" t="s">
        <v>2</v>
      </c>
      <c r="G472" s="31" t="s">
        <v>11</v>
      </c>
      <c r="H472" s="32">
        <v>240</v>
      </c>
      <c r="I472" s="33">
        <f>991+103.5</f>
        <v>1094.5</v>
      </c>
      <c r="J472" s="34">
        <f>991+103.5</f>
        <v>1094.5</v>
      </c>
    </row>
    <row r="473" spans="1:10" x14ac:dyDescent="0.2">
      <c r="A473" s="26" t="s">
        <v>71</v>
      </c>
      <c r="B473" s="27">
        <v>298</v>
      </c>
      <c r="C473" s="28">
        <v>104</v>
      </c>
      <c r="D473" s="29" t="s">
        <v>34</v>
      </c>
      <c r="E473" s="30" t="s">
        <v>3</v>
      </c>
      <c r="F473" s="29" t="s">
        <v>2</v>
      </c>
      <c r="G473" s="31" t="s">
        <v>11</v>
      </c>
      <c r="H473" s="32">
        <v>800</v>
      </c>
      <c r="I473" s="33">
        <f>I474</f>
        <v>9</v>
      </c>
      <c r="J473" s="34">
        <f>J474</f>
        <v>9</v>
      </c>
    </row>
    <row r="474" spans="1:10" x14ac:dyDescent="0.2">
      <c r="A474" s="26" t="s">
        <v>70</v>
      </c>
      <c r="B474" s="27">
        <v>298</v>
      </c>
      <c r="C474" s="28">
        <v>104</v>
      </c>
      <c r="D474" s="29" t="s">
        <v>34</v>
      </c>
      <c r="E474" s="30" t="s">
        <v>3</v>
      </c>
      <c r="F474" s="29" t="s">
        <v>2</v>
      </c>
      <c r="G474" s="31" t="s">
        <v>11</v>
      </c>
      <c r="H474" s="32">
        <v>850</v>
      </c>
      <c r="I474" s="33">
        <f>0.6+8.4</f>
        <v>9</v>
      </c>
      <c r="J474" s="34">
        <f>8.4+0.6</f>
        <v>9</v>
      </c>
    </row>
    <row r="475" spans="1:10" x14ac:dyDescent="0.2">
      <c r="A475" s="35" t="s">
        <v>318</v>
      </c>
      <c r="B475" s="36">
        <v>298</v>
      </c>
      <c r="C475" s="28">
        <v>104</v>
      </c>
      <c r="D475" s="37" t="s">
        <v>34</v>
      </c>
      <c r="E475" s="38" t="s">
        <v>3</v>
      </c>
      <c r="F475" s="37" t="s">
        <v>2</v>
      </c>
      <c r="G475" s="39" t="s">
        <v>281</v>
      </c>
      <c r="H475" s="32" t="s">
        <v>7</v>
      </c>
      <c r="I475" s="33">
        <f>I476</f>
        <v>132.19999999999999</v>
      </c>
      <c r="J475" s="34">
        <f>J476</f>
        <v>132.19999999999999</v>
      </c>
    </row>
    <row r="476" spans="1:10" ht="22.5" x14ac:dyDescent="0.2">
      <c r="A476" s="35" t="s">
        <v>14</v>
      </c>
      <c r="B476" s="36">
        <v>298</v>
      </c>
      <c r="C476" s="28">
        <v>104</v>
      </c>
      <c r="D476" s="37" t="s">
        <v>34</v>
      </c>
      <c r="E476" s="38" t="s">
        <v>3</v>
      </c>
      <c r="F476" s="37" t="s">
        <v>2</v>
      </c>
      <c r="G476" s="39" t="s">
        <v>281</v>
      </c>
      <c r="H476" s="32">
        <v>200</v>
      </c>
      <c r="I476" s="33">
        <f>I477</f>
        <v>132.19999999999999</v>
      </c>
      <c r="J476" s="34">
        <f>J477</f>
        <v>132.19999999999999</v>
      </c>
    </row>
    <row r="477" spans="1:10" ht="22.5" x14ac:dyDescent="0.2">
      <c r="A477" s="35" t="s">
        <v>13</v>
      </c>
      <c r="B477" s="36">
        <v>298</v>
      </c>
      <c r="C477" s="28">
        <v>104</v>
      </c>
      <c r="D477" s="37" t="s">
        <v>34</v>
      </c>
      <c r="E477" s="38" t="s">
        <v>3</v>
      </c>
      <c r="F477" s="37" t="s">
        <v>2</v>
      </c>
      <c r="G477" s="39" t="s">
        <v>281</v>
      </c>
      <c r="H477" s="32">
        <v>240</v>
      </c>
      <c r="I477" s="33">
        <v>132.19999999999999</v>
      </c>
      <c r="J477" s="34">
        <v>132.19999999999999</v>
      </c>
    </row>
    <row r="478" spans="1:10" x14ac:dyDescent="0.2">
      <c r="A478" s="26" t="s">
        <v>89</v>
      </c>
      <c r="B478" s="27">
        <v>298</v>
      </c>
      <c r="C478" s="28">
        <v>105</v>
      </c>
      <c r="D478" s="29" t="s">
        <v>7</v>
      </c>
      <c r="E478" s="30" t="s">
        <v>7</v>
      </c>
      <c r="F478" s="29" t="s">
        <v>7</v>
      </c>
      <c r="G478" s="31" t="s">
        <v>7</v>
      </c>
      <c r="H478" s="32" t="s">
        <v>7</v>
      </c>
      <c r="I478" s="33">
        <f t="shared" ref="I478:J481" si="24">I479</f>
        <v>10.1</v>
      </c>
      <c r="J478" s="34">
        <f t="shared" si="24"/>
        <v>13.2</v>
      </c>
    </row>
    <row r="479" spans="1:10" ht="45" x14ac:dyDescent="0.2">
      <c r="A479" s="26" t="s">
        <v>303</v>
      </c>
      <c r="B479" s="27">
        <v>298</v>
      </c>
      <c r="C479" s="28">
        <v>105</v>
      </c>
      <c r="D479" s="29" t="s">
        <v>34</v>
      </c>
      <c r="E479" s="30" t="s">
        <v>3</v>
      </c>
      <c r="F479" s="29" t="s">
        <v>2</v>
      </c>
      <c r="G479" s="31" t="s">
        <v>9</v>
      </c>
      <c r="H479" s="32" t="s">
        <v>7</v>
      </c>
      <c r="I479" s="33">
        <f t="shared" si="24"/>
        <v>10.1</v>
      </c>
      <c r="J479" s="34">
        <f t="shared" si="24"/>
        <v>13.2</v>
      </c>
    </row>
    <row r="480" spans="1:10" ht="33.6" customHeight="1" x14ac:dyDescent="0.2">
      <c r="A480" s="26" t="s">
        <v>88</v>
      </c>
      <c r="B480" s="27">
        <v>298</v>
      </c>
      <c r="C480" s="28">
        <v>105</v>
      </c>
      <c r="D480" s="29" t="s">
        <v>34</v>
      </c>
      <c r="E480" s="30" t="s">
        <v>3</v>
      </c>
      <c r="F480" s="29" t="s">
        <v>2</v>
      </c>
      <c r="G480" s="31" t="s">
        <v>87</v>
      </c>
      <c r="H480" s="32" t="s">
        <v>7</v>
      </c>
      <c r="I480" s="33">
        <f t="shared" si="24"/>
        <v>10.1</v>
      </c>
      <c r="J480" s="34">
        <f t="shared" si="24"/>
        <v>13.2</v>
      </c>
    </row>
    <row r="481" spans="1:10" ht="22.5" x14ac:dyDescent="0.2">
      <c r="A481" s="26" t="s">
        <v>14</v>
      </c>
      <c r="B481" s="27">
        <v>298</v>
      </c>
      <c r="C481" s="28">
        <v>105</v>
      </c>
      <c r="D481" s="29" t="s">
        <v>34</v>
      </c>
      <c r="E481" s="30" t="s">
        <v>3</v>
      </c>
      <c r="F481" s="29" t="s">
        <v>2</v>
      </c>
      <c r="G481" s="31" t="s">
        <v>87</v>
      </c>
      <c r="H481" s="32">
        <v>200</v>
      </c>
      <c r="I481" s="33">
        <f t="shared" si="24"/>
        <v>10.1</v>
      </c>
      <c r="J481" s="34">
        <f t="shared" si="24"/>
        <v>13.2</v>
      </c>
    </row>
    <row r="482" spans="1:10" ht="22.5" x14ac:dyDescent="0.2">
      <c r="A482" s="26" t="s">
        <v>13</v>
      </c>
      <c r="B482" s="27">
        <v>298</v>
      </c>
      <c r="C482" s="28">
        <v>105</v>
      </c>
      <c r="D482" s="29" t="s">
        <v>34</v>
      </c>
      <c r="E482" s="30" t="s">
        <v>3</v>
      </c>
      <c r="F482" s="29" t="s">
        <v>2</v>
      </c>
      <c r="G482" s="31" t="s">
        <v>87</v>
      </c>
      <c r="H482" s="32">
        <v>240</v>
      </c>
      <c r="I482" s="33">
        <v>10.1</v>
      </c>
      <c r="J482" s="34">
        <v>13.2</v>
      </c>
    </row>
    <row r="483" spans="1:10" x14ac:dyDescent="0.2">
      <c r="A483" s="26" t="s">
        <v>86</v>
      </c>
      <c r="B483" s="27">
        <v>298</v>
      </c>
      <c r="C483" s="28">
        <v>113</v>
      </c>
      <c r="D483" s="29" t="s">
        <v>7</v>
      </c>
      <c r="E483" s="30" t="s">
        <v>7</v>
      </c>
      <c r="F483" s="29" t="s">
        <v>7</v>
      </c>
      <c r="G483" s="31" t="s">
        <v>7</v>
      </c>
      <c r="H483" s="32" t="s">
        <v>7</v>
      </c>
      <c r="I483" s="33">
        <f>I484+I488+I500</f>
        <v>2056.6999999999998</v>
      </c>
      <c r="J483" s="34">
        <f>J484+J488+J500</f>
        <v>2056.6999999999998</v>
      </c>
    </row>
    <row r="484" spans="1:10" ht="67.5" x14ac:dyDescent="0.2">
      <c r="A484" s="26" t="s">
        <v>302</v>
      </c>
      <c r="B484" s="27">
        <v>298</v>
      </c>
      <c r="C484" s="28">
        <v>113</v>
      </c>
      <c r="D484" s="29" t="s">
        <v>30</v>
      </c>
      <c r="E484" s="30" t="s">
        <v>3</v>
      </c>
      <c r="F484" s="29" t="s">
        <v>2</v>
      </c>
      <c r="G484" s="31" t="s">
        <v>9</v>
      </c>
      <c r="H484" s="32" t="s">
        <v>7</v>
      </c>
      <c r="I484" s="33">
        <f t="shared" ref="I484:J486" si="25">I485</f>
        <v>65</v>
      </c>
      <c r="J484" s="34">
        <f t="shared" si="25"/>
        <v>65</v>
      </c>
    </row>
    <row r="485" spans="1:10" ht="22.5" x14ac:dyDescent="0.2">
      <c r="A485" s="26" t="s">
        <v>85</v>
      </c>
      <c r="B485" s="27">
        <v>298</v>
      </c>
      <c r="C485" s="28">
        <v>113</v>
      </c>
      <c r="D485" s="29" t="s">
        <v>30</v>
      </c>
      <c r="E485" s="30" t="s">
        <v>3</v>
      </c>
      <c r="F485" s="29" t="s">
        <v>2</v>
      </c>
      <c r="G485" s="31" t="s">
        <v>84</v>
      </c>
      <c r="H485" s="32" t="s">
        <v>7</v>
      </c>
      <c r="I485" s="33">
        <f t="shared" si="25"/>
        <v>65</v>
      </c>
      <c r="J485" s="34">
        <f t="shared" si="25"/>
        <v>65</v>
      </c>
    </row>
    <row r="486" spans="1:10" x14ac:dyDescent="0.2">
      <c r="A486" s="26" t="s">
        <v>71</v>
      </c>
      <c r="B486" s="27">
        <v>298</v>
      </c>
      <c r="C486" s="28">
        <v>113</v>
      </c>
      <c r="D486" s="29" t="s">
        <v>30</v>
      </c>
      <c r="E486" s="30" t="s">
        <v>3</v>
      </c>
      <c r="F486" s="29" t="s">
        <v>2</v>
      </c>
      <c r="G486" s="31" t="s">
        <v>84</v>
      </c>
      <c r="H486" s="32">
        <v>800</v>
      </c>
      <c r="I486" s="33">
        <f t="shared" si="25"/>
        <v>65</v>
      </c>
      <c r="J486" s="34">
        <f t="shared" si="25"/>
        <v>65</v>
      </c>
    </row>
    <row r="487" spans="1:10" x14ac:dyDescent="0.2">
      <c r="A487" s="26" t="s">
        <v>70</v>
      </c>
      <c r="B487" s="27">
        <v>298</v>
      </c>
      <c r="C487" s="28">
        <v>113</v>
      </c>
      <c r="D487" s="29" t="s">
        <v>30</v>
      </c>
      <c r="E487" s="30" t="s">
        <v>3</v>
      </c>
      <c r="F487" s="29" t="s">
        <v>2</v>
      </c>
      <c r="G487" s="31" t="s">
        <v>84</v>
      </c>
      <c r="H487" s="32">
        <v>850</v>
      </c>
      <c r="I487" s="33">
        <v>65</v>
      </c>
      <c r="J487" s="34">
        <v>65</v>
      </c>
    </row>
    <row r="488" spans="1:10" ht="45" x14ac:dyDescent="0.2">
      <c r="A488" s="26" t="s">
        <v>303</v>
      </c>
      <c r="B488" s="27">
        <v>298</v>
      </c>
      <c r="C488" s="28">
        <v>113</v>
      </c>
      <c r="D488" s="29" t="s">
        <v>34</v>
      </c>
      <c r="E488" s="30" t="s">
        <v>3</v>
      </c>
      <c r="F488" s="29" t="s">
        <v>2</v>
      </c>
      <c r="G488" s="31" t="s">
        <v>9</v>
      </c>
      <c r="H488" s="32" t="s">
        <v>7</v>
      </c>
      <c r="I488" s="33">
        <f>I489+I492+I495</f>
        <v>1891.7</v>
      </c>
      <c r="J488" s="34">
        <f>J489+J492+J495</f>
        <v>1891.7</v>
      </c>
    </row>
    <row r="489" spans="1:10" x14ac:dyDescent="0.2">
      <c r="A489" s="26" t="s">
        <v>83</v>
      </c>
      <c r="B489" s="27">
        <v>298</v>
      </c>
      <c r="C489" s="28">
        <v>113</v>
      </c>
      <c r="D489" s="29" t="s">
        <v>34</v>
      </c>
      <c r="E489" s="30" t="s">
        <v>3</v>
      </c>
      <c r="F489" s="29" t="s">
        <v>2</v>
      </c>
      <c r="G489" s="31" t="s">
        <v>82</v>
      </c>
      <c r="H489" s="32" t="s">
        <v>7</v>
      </c>
      <c r="I489" s="33">
        <f>I490</f>
        <v>40</v>
      </c>
      <c r="J489" s="34">
        <f>J490</f>
        <v>40</v>
      </c>
    </row>
    <row r="490" spans="1:10" ht="22.5" x14ac:dyDescent="0.2">
      <c r="A490" s="26" t="s">
        <v>14</v>
      </c>
      <c r="B490" s="27">
        <v>298</v>
      </c>
      <c r="C490" s="28">
        <v>113</v>
      </c>
      <c r="D490" s="29" t="s">
        <v>34</v>
      </c>
      <c r="E490" s="30" t="s">
        <v>3</v>
      </c>
      <c r="F490" s="29" t="s">
        <v>2</v>
      </c>
      <c r="G490" s="31" t="s">
        <v>82</v>
      </c>
      <c r="H490" s="32">
        <v>200</v>
      </c>
      <c r="I490" s="33">
        <f>I491</f>
        <v>40</v>
      </c>
      <c r="J490" s="34">
        <f>J491</f>
        <v>40</v>
      </c>
    </row>
    <row r="491" spans="1:10" ht="22.5" x14ac:dyDescent="0.2">
      <c r="A491" s="26" t="s">
        <v>13</v>
      </c>
      <c r="B491" s="27">
        <v>298</v>
      </c>
      <c r="C491" s="28">
        <v>113</v>
      </c>
      <c r="D491" s="29" t="s">
        <v>34</v>
      </c>
      <c r="E491" s="30" t="s">
        <v>3</v>
      </c>
      <c r="F491" s="29" t="s">
        <v>2</v>
      </c>
      <c r="G491" s="31" t="s">
        <v>82</v>
      </c>
      <c r="H491" s="32">
        <v>240</v>
      </c>
      <c r="I491" s="33">
        <v>40</v>
      </c>
      <c r="J491" s="34">
        <v>40</v>
      </c>
    </row>
    <row r="492" spans="1:10" ht="22.5" x14ac:dyDescent="0.2">
      <c r="A492" s="26" t="s">
        <v>81</v>
      </c>
      <c r="B492" s="27">
        <v>298</v>
      </c>
      <c r="C492" s="28">
        <v>113</v>
      </c>
      <c r="D492" s="29" t="s">
        <v>34</v>
      </c>
      <c r="E492" s="30" t="s">
        <v>3</v>
      </c>
      <c r="F492" s="29" t="s">
        <v>2</v>
      </c>
      <c r="G492" s="31" t="s">
        <v>80</v>
      </c>
      <c r="H492" s="32" t="s">
        <v>7</v>
      </c>
      <c r="I492" s="33">
        <f>I493</f>
        <v>1463.7</v>
      </c>
      <c r="J492" s="34">
        <f>J493</f>
        <v>1463.7</v>
      </c>
    </row>
    <row r="493" spans="1:10" ht="22.5" x14ac:dyDescent="0.2">
      <c r="A493" s="26" t="s">
        <v>14</v>
      </c>
      <c r="B493" s="27">
        <v>298</v>
      </c>
      <c r="C493" s="28">
        <v>113</v>
      </c>
      <c r="D493" s="29" t="s">
        <v>34</v>
      </c>
      <c r="E493" s="30" t="s">
        <v>3</v>
      </c>
      <c r="F493" s="29" t="s">
        <v>2</v>
      </c>
      <c r="G493" s="31" t="s">
        <v>80</v>
      </c>
      <c r="H493" s="32">
        <v>200</v>
      </c>
      <c r="I493" s="33">
        <f>I494</f>
        <v>1463.7</v>
      </c>
      <c r="J493" s="34">
        <f>J494</f>
        <v>1463.7</v>
      </c>
    </row>
    <row r="494" spans="1:10" ht="22.5" x14ac:dyDescent="0.2">
      <c r="A494" s="26" t="s">
        <v>13</v>
      </c>
      <c r="B494" s="27">
        <v>298</v>
      </c>
      <c r="C494" s="28">
        <v>113</v>
      </c>
      <c r="D494" s="29" t="s">
        <v>34</v>
      </c>
      <c r="E494" s="30" t="s">
        <v>3</v>
      </c>
      <c r="F494" s="29" t="s">
        <v>2</v>
      </c>
      <c r="G494" s="31" t="s">
        <v>80</v>
      </c>
      <c r="H494" s="32">
        <v>240</v>
      </c>
      <c r="I494" s="33">
        <v>1463.7</v>
      </c>
      <c r="J494" s="34">
        <v>1463.7</v>
      </c>
    </row>
    <row r="495" spans="1:10" ht="21.75" customHeight="1" x14ac:dyDescent="0.2">
      <c r="A495" s="26" t="s">
        <v>317</v>
      </c>
      <c r="B495" s="27">
        <v>298</v>
      </c>
      <c r="C495" s="28">
        <v>113</v>
      </c>
      <c r="D495" s="29" t="s">
        <v>34</v>
      </c>
      <c r="E495" s="30" t="s">
        <v>3</v>
      </c>
      <c r="F495" s="29" t="s">
        <v>2</v>
      </c>
      <c r="G495" s="31">
        <v>80550</v>
      </c>
      <c r="H495" s="32" t="s">
        <v>7</v>
      </c>
      <c r="I495" s="33">
        <f>I496+I498</f>
        <v>388</v>
      </c>
      <c r="J495" s="34">
        <f>J496+J498</f>
        <v>388</v>
      </c>
    </row>
    <row r="496" spans="1:10" ht="45" x14ac:dyDescent="0.2">
      <c r="A496" s="26" t="s">
        <v>6</v>
      </c>
      <c r="B496" s="27">
        <v>298</v>
      </c>
      <c r="C496" s="28">
        <v>113</v>
      </c>
      <c r="D496" s="29" t="s">
        <v>34</v>
      </c>
      <c r="E496" s="30" t="s">
        <v>3</v>
      </c>
      <c r="F496" s="29" t="s">
        <v>2</v>
      </c>
      <c r="G496" s="31">
        <v>80550</v>
      </c>
      <c r="H496" s="32">
        <v>100</v>
      </c>
      <c r="I496" s="33">
        <f>I497</f>
        <v>34</v>
      </c>
      <c r="J496" s="34">
        <f>J497</f>
        <v>34</v>
      </c>
    </row>
    <row r="497" spans="1:10" ht="22.5" x14ac:dyDescent="0.2">
      <c r="A497" s="26" t="s">
        <v>5</v>
      </c>
      <c r="B497" s="27">
        <v>298</v>
      </c>
      <c r="C497" s="28">
        <v>113</v>
      </c>
      <c r="D497" s="29" t="s">
        <v>34</v>
      </c>
      <c r="E497" s="30" t="s">
        <v>3</v>
      </c>
      <c r="F497" s="29" t="s">
        <v>2</v>
      </c>
      <c r="G497" s="31">
        <v>80550</v>
      </c>
      <c r="H497" s="32">
        <v>120</v>
      </c>
      <c r="I497" s="33">
        <v>34</v>
      </c>
      <c r="J497" s="34">
        <v>34</v>
      </c>
    </row>
    <row r="498" spans="1:10" ht="22.5" x14ac:dyDescent="0.2">
      <c r="A498" s="26" t="s">
        <v>14</v>
      </c>
      <c r="B498" s="27">
        <v>298</v>
      </c>
      <c r="C498" s="28">
        <v>113</v>
      </c>
      <c r="D498" s="29" t="s">
        <v>34</v>
      </c>
      <c r="E498" s="30" t="s">
        <v>3</v>
      </c>
      <c r="F498" s="29" t="s">
        <v>2</v>
      </c>
      <c r="G498" s="31">
        <v>80550</v>
      </c>
      <c r="H498" s="32">
        <v>200</v>
      </c>
      <c r="I498" s="33">
        <f>I499</f>
        <v>354</v>
      </c>
      <c r="J498" s="34">
        <f>J499</f>
        <v>354</v>
      </c>
    </row>
    <row r="499" spans="1:10" ht="22.5" x14ac:dyDescent="0.2">
      <c r="A499" s="26" t="s">
        <v>13</v>
      </c>
      <c r="B499" s="27">
        <v>298</v>
      </c>
      <c r="C499" s="28">
        <v>113</v>
      </c>
      <c r="D499" s="29" t="s">
        <v>34</v>
      </c>
      <c r="E499" s="30" t="s">
        <v>3</v>
      </c>
      <c r="F499" s="29" t="s">
        <v>2</v>
      </c>
      <c r="G499" s="31">
        <v>80550</v>
      </c>
      <c r="H499" s="32">
        <v>240</v>
      </c>
      <c r="I499" s="33">
        <v>354</v>
      </c>
      <c r="J499" s="34">
        <v>354</v>
      </c>
    </row>
    <row r="500" spans="1:10" ht="45" x14ac:dyDescent="0.2">
      <c r="A500" s="26" t="s">
        <v>308</v>
      </c>
      <c r="B500" s="27">
        <v>298</v>
      </c>
      <c r="C500" s="28">
        <v>113</v>
      </c>
      <c r="D500" s="29" t="s">
        <v>77</v>
      </c>
      <c r="E500" s="30" t="s">
        <v>3</v>
      </c>
      <c r="F500" s="29" t="s">
        <v>2</v>
      </c>
      <c r="G500" s="31" t="s">
        <v>9</v>
      </c>
      <c r="H500" s="32" t="s">
        <v>7</v>
      </c>
      <c r="I500" s="33">
        <f t="shared" ref="I500:J502" si="26">I501</f>
        <v>100</v>
      </c>
      <c r="J500" s="34">
        <f t="shared" si="26"/>
        <v>100</v>
      </c>
    </row>
    <row r="501" spans="1:10" ht="22.5" x14ac:dyDescent="0.2">
      <c r="A501" s="26" t="s">
        <v>258</v>
      </c>
      <c r="B501" s="27">
        <v>298</v>
      </c>
      <c r="C501" s="28">
        <v>113</v>
      </c>
      <c r="D501" s="29" t="s">
        <v>77</v>
      </c>
      <c r="E501" s="30" t="s">
        <v>3</v>
      </c>
      <c r="F501" s="29" t="s">
        <v>2</v>
      </c>
      <c r="G501" s="31" t="s">
        <v>76</v>
      </c>
      <c r="H501" s="32" t="s">
        <v>7</v>
      </c>
      <c r="I501" s="33">
        <f t="shared" si="26"/>
        <v>100</v>
      </c>
      <c r="J501" s="34">
        <f t="shared" si="26"/>
        <v>100</v>
      </c>
    </row>
    <row r="502" spans="1:10" ht="22.5" x14ac:dyDescent="0.2">
      <c r="A502" s="26" t="s">
        <v>79</v>
      </c>
      <c r="B502" s="27">
        <v>298</v>
      </c>
      <c r="C502" s="28">
        <v>113</v>
      </c>
      <c r="D502" s="29" t="s">
        <v>77</v>
      </c>
      <c r="E502" s="30" t="s">
        <v>3</v>
      </c>
      <c r="F502" s="29" t="s">
        <v>2</v>
      </c>
      <c r="G502" s="31" t="s">
        <v>76</v>
      </c>
      <c r="H502" s="32">
        <v>600</v>
      </c>
      <c r="I502" s="33">
        <f t="shared" si="26"/>
        <v>100</v>
      </c>
      <c r="J502" s="34">
        <f t="shared" si="26"/>
        <v>100</v>
      </c>
    </row>
    <row r="503" spans="1:10" ht="22.5" x14ac:dyDescent="0.2">
      <c r="A503" s="26" t="s">
        <v>78</v>
      </c>
      <c r="B503" s="27">
        <v>298</v>
      </c>
      <c r="C503" s="28">
        <v>113</v>
      </c>
      <c r="D503" s="29" t="s">
        <v>77</v>
      </c>
      <c r="E503" s="30" t="s">
        <v>3</v>
      </c>
      <c r="F503" s="29" t="s">
        <v>2</v>
      </c>
      <c r="G503" s="31" t="s">
        <v>76</v>
      </c>
      <c r="H503" s="32">
        <v>630</v>
      </c>
      <c r="I503" s="33">
        <v>100</v>
      </c>
      <c r="J503" s="34">
        <v>100</v>
      </c>
    </row>
    <row r="504" spans="1:10" ht="22.5" x14ac:dyDescent="0.2">
      <c r="A504" s="26" t="s">
        <v>75</v>
      </c>
      <c r="B504" s="27">
        <v>298</v>
      </c>
      <c r="C504" s="28">
        <v>300</v>
      </c>
      <c r="D504" s="29" t="s">
        <v>7</v>
      </c>
      <c r="E504" s="30" t="s">
        <v>7</v>
      </c>
      <c r="F504" s="29" t="s">
        <v>7</v>
      </c>
      <c r="G504" s="31" t="s">
        <v>7</v>
      </c>
      <c r="H504" s="32" t="s">
        <v>7</v>
      </c>
      <c r="I504" s="33">
        <f>I505+I522+I527</f>
        <v>17547.7</v>
      </c>
      <c r="J504" s="34">
        <f>J505+J522+J527</f>
        <v>17557.7</v>
      </c>
    </row>
    <row r="505" spans="1:10" ht="33.75" x14ac:dyDescent="0.2">
      <c r="A505" s="26" t="s">
        <v>74</v>
      </c>
      <c r="B505" s="27">
        <v>298</v>
      </c>
      <c r="C505" s="28">
        <v>309</v>
      </c>
      <c r="D505" s="29" t="s">
        <v>7</v>
      </c>
      <c r="E505" s="30" t="s">
        <v>7</v>
      </c>
      <c r="F505" s="29" t="s">
        <v>7</v>
      </c>
      <c r="G505" s="31" t="s">
        <v>7</v>
      </c>
      <c r="H505" s="32" t="s">
        <v>7</v>
      </c>
      <c r="I505" s="33">
        <f>I506</f>
        <v>17417.7</v>
      </c>
      <c r="J505" s="34">
        <f>J506</f>
        <v>17417.7</v>
      </c>
    </row>
    <row r="506" spans="1:10" ht="90" x14ac:dyDescent="0.2">
      <c r="A506" s="26" t="s">
        <v>327</v>
      </c>
      <c r="B506" s="27">
        <v>298</v>
      </c>
      <c r="C506" s="28">
        <v>309</v>
      </c>
      <c r="D506" s="29" t="s">
        <v>63</v>
      </c>
      <c r="E506" s="30" t="s">
        <v>3</v>
      </c>
      <c r="F506" s="29" t="s">
        <v>2</v>
      </c>
      <c r="G506" s="31" t="s">
        <v>9</v>
      </c>
      <c r="H506" s="32" t="s">
        <v>7</v>
      </c>
      <c r="I506" s="33">
        <f>I507+I512+I519</f>
        <v>17417.7</v>
      </c>
      <c r="J506" s="34">
        <f>J507+J512+J519</f>
        <v>17417.7</v>
      </c>
    </row>
    <row r="507" spans="1:10" ht="22.5" x14ac:dyDescent="0.2">
      <c r="A507" s="26" t="s">
        <v>15</v>
      </c>
      <c r="B507" s="27">
        <v>298</v>
      </c>
      <c r="C507" s="28">
        <v>309</v>
      </c>
      <c r="D507" s="29" t="s">
        <v>63</v>
      </c>
      <c r="E507" s="30" t="s">
        <v>3</v>
      </c>
      <c r="F507" s="29" t="s">
        <v>2</v>
      </c>
      <c r="G507" s="31" t="s">
        <v>11</v>
      </c>
      <c r="H507" s="32" t="s">
        <v>7</v>
      </c>
      <c r="I507" s="33">
        <f>I508+I510</f>
        <v>2887.7</v>
      </c>
      <c r="J507" s="34">
        <f>J508+J510</f>
        <v>2887.7</v>
      </c>
    </row>
    <row r="508" spans="1:10" ht="44.25" customHeight="1" x14ac:dyDescent="0.2">
      <c r="A508" s="26" t="s">
        <v>6</v>
      </c>
      <c r="B508" s="27">
        <v>298</v>
      </c>
      <c r="C508" s="28">
        <v>309</v>
      </c>
      <c r="D508" s="29" t="s">
        <v>63</v>
      </c>
      <c r="E508" s="30" t="s">
        <v>3</v>
      </c>
      <c r="F508" s="29" t="s">
        <v>2</v>
      </c>
      <c r="G508" s="31" t="s">
        <v>11</v>
      </c>
      <c r="H508" s="32">
        <v>100</v>
      </c>
      <c r="I508" s="33">
        <f>I509</f>
        <v>2798.5</v>
      </c>
      <c r="J508" s="34">
        <f>J509</f>
        <v>2798.5</v>
      </c>
    </row>
    <row r="509" spans="1:10" ht="22.5" x14ac:dyDescent="0.2">
      <c r="A509" s="26" t="s">
        <v>5</v>
      </c>
      <c r="B509" s="27">
        <v>298</v>
      </c>
      <c r="C509" s="28">
        <v>309</v>
      </c>
      <c r="D509" s="29" t="s">
        <v>63</v>
      </c>
      <c r="E509" s="30" t="s">
        <v>3</v>
      </c>
      <c r="F509" s="29" t="s">
        <v>2</v>
      </c>
      <c r="G509" s="31" t="s">
        <v>11</v>
      </c>
      <c r="H509" s="32">
        <v>120</v>
      </c>
      <c r="I509" s="33">
        <f>2072+101+625.5</f>
        <v>2798.5</v>
      </c>
      <c r="J509" s="34">
        <f>2072+101+625.5</f>
        <v>2798.5</v>
      </c>
    </row>
    <row r="510" spans="1:10" ht="22.5" x14ac:dyDescent="0.2">
      <c r="A510" s="26" t="s">
        <v>14</v>
      </c>
      <c r="B510" s="27">
        <v>298</v>
      </c>
      <c r="C510" s="28">
        <v>309</v>
      </c>
      <c r="D510" s="29" t="s">
        <v>63</v>
      </c>
      <c r="E510" s="30" t="s">
        <v>3</v>
      </c>
      <c r="F510" s="29" t="s">
        <v>2</v>
      </c>
      <c r="G510" s="31" t="s">
        <v>11</v>
      </c>
      <c r="H510" s="32">
        <v>200</v>
      </c>
      <c r="I510" s="33">
        <f>I511</f>
        <v>89.200000000000017</v>
      </c>
      <c r="J510" s="34">
        <f>J511</f>
        <v>89.199999999999989</v>
      </c>
    </row>
    <row r="511" spans="1:10" ht="22.5" x14ac:dyDescent="0.2">
      <c r="A511" s="26" t="s">
        <v>13</v>
      </c>
      <c r="B511" s="27">
        <v>298</v>
      </c>
      <c r="C511" s="28">
        <v>309</v>
      </c>
      <c r="D511" s="29" t="s">
        <v>63</v>
      </c>
      <c r="E511" s="30" t="s">
        <v>3</v>
      </c>
      <c r="F511" s="29" t="s">
        <v>2</v>
      </c>
      <c r="G511" s="31" t="s">
        <v>11</v>
      </c>
      <c r="H511" s="32">
        <v>240</v>
      </c>
      <c r="I511" s="33">
        <f>235.4+18.8-50-15-100</f>
        <v>89.200000000000017</v>
      </c>
      <c r="J511" s="34">
        <f>245.4+18.8-50-25-100</f>
        <v>89.199999999999989</v>
      </c>
    </row>
    <row r="512" spans="1:10" ht="22.5" x14ac:dyDescent="0.2">
      <c r="A512" s="26" t="s">
        <v>73</v>
      </c>
      <c r="B512" s="27">
        <v>298</v>
      </c>
      <c r="C512" s="28">
        <v>309</v>
      </c>
      <c r="D512" s="29" t="s">
        <v>63</v>
      </c>
      <c r="E512" s="30" t="s">
        <v>3</v>
      </c>
      <c r="F512" s="29" t="s">
        <v>2</v>
      </c>
      <c r="G512" s="31" t="s">
        <v>69</v>
      </c>
      <c r="H512" s="32" t="s">
        <v>7</v>
      </c>
      <c r="I512" s="33">
        <f>I513+I515+I517</f>
        <v>14347</v>
      </c>
      <c r="J512" s="34">
        <f>J513+J515+J517</f>
        <v>14347</v>
      </c>
    </row>
    <row r="513" spans="1:10" ht="44.45" customHeight="1" x14ac:dyDescent="0.2">
      <c r="A513" s="26" t="s">
        <v>6</v>
      </c>
      <c r="B513" s="27">
        <v>298</v>
      </c>
      <c r="C513" s="28">
        <v>309</v>
      </c>
      <c r="D513" s="29" t="s">
        <v>63</v>
      </c>
      <c r="E513" s="30" t="s">
        <v>3</v>
      </c>
      <c r="F513" s="29" t="s">
        <v>2</v>
      </c>
      <c r="G513" s="31" t="s">
        <v>69</v>
      </c>
      <c r="H513" s="32">
        <v>100</v>
      </c>
      <c r="I513" s="33">
        <f>I514</f>
        <v>9059.2000000000007</v>
      </c>
      <c r="J513" s="34">
        <f>J514</f>
        <v>9059.2000000000007</v>
      </c>
    </row>
    <row r="514" spans="1:10" x14ac:dyDescent="0.2">
      <c r="A514" s="26" t="s">
        <v>72</v>
      </c>
      <c r="B514" s="27">
        <v>298</v>
      </c>
      <c r="C514" s="28">
        <v>309</v>
      </c>
      <c r="D514" s="29" t="s">
        <v>63</v>
      </c>
      <c r="E514" s="30" t="s">
        <v>3</v>
      </c>
      <c r="F514" s="29" t="s">
        <v>2</v>
      </c>
      <c r="G514" s="31" t="s">
        <v>69</v>
      </c>
      <c r="H514" s="32">
        <v>110</v>
      </c>
      <c r="I514" s="33">
        <f>6830+167+2062.2</f>
        <v>9059.2000000000007</v>
      </c>
      <c r="J514" s="34">
        <f>6830+167+2062.2</f>
        <v>9059.2000000000007</v>
      </c>
    </row>
    <row r="515" spans="1:10" ht="22.5" x14ac:dyDescent="0.2">
      <c r="A515" s="26" t="s">
        <v>14</v>
      </c>
      <c r="B515" s="27">
        <v>298</v>
      </c>
      <c r="C515" s="28">
        <v>309</v>
      </c>
      <c r="D515" s="29" t="s">
        <v>63</v>
      </c>
      <c r="E515" s="30" t="s">
        <v>3</v>
      </c>
      <c r="F515" s="29" t="s">
        <v>2</v>
      </c>
      <c r="G515" s="31" t="s">
        <v>69</v>
      </c>
      <c r="H515" s="32">
        <v>200</v>
      </c>
      <c r="I515" s="33">
        <f>I516</f>
        <v>5276.4</v>
      </c>
      <c r="J515" s="34">
        <f>J516</f>
        <v>5276.4</v>
      </c>
    </row>
    <row r="516" spans="1:10" ht="22.5" x14ac:dyDescent="0.2">
      <c r="A516" s="26" t="s">
        <v>13</v>
      </c>
      <c r="B516" s="27">
        <v>298</v>
      </c>
      <c r="C516" s="28">
        <v>309</v>
      </c>
      <c r="D516" s="29" t="s">
        <v>63</v>
      </c>
      <c r="E516" s="30" t="s">
        <v>3</v>
      </c>
      <c r="F516" s="29" t="s">
        <v>2</v>
      </c>
      <c r="G516" s="31" t="s">
        <v>69</v>
      </c>
      <c r="H516" s="32">
        <v>240</v>
      </c>
      <c r="I516" s="33">
        <v>5276.4</v>
      </c>
      <c r="J516" s="34">
        <v>5276.4</v>
      </c>
    </row>
    <row r="517" spans="1:10" x14ac:dyDescent="0.2">
      <c r="A517" s="26" t="s">
        <v>71</v>
      </c>
      <c r="B517" s="27">
        <v>298</v>
      </c>
      <c r="C517" s="28">
        <v>309</v>
      </c>
      <c r="D517" s="29" t="s">
        <v>63</v>
      </c>
      <c r="E517" s="30" t="s">
        <v>3</v>
      </c>
      <c r="F517" s="29" t="s">
        <v>2</v>
      </c>
      <c r="G517" s="31" t="s">
        <v>69</v>
      </c>
      <c r="H517" s="32">
        <v>800</v>
      </c>
      <c r="I517" s="33">
        <f>I518</f>
        <v>11.399999999999999</v>
      </c>
      <c r="J517" s="34">
        <f>J518</f>
        <v>11.399999999999999</v>
      </c>
    </row>
    <row r="518" spans="1:10" x14ac:dyDescent="0.2">
      <c r="A518" s="26" t="s">
        <v>70</v>
      </c>
      <c r="B518" s="27">
        <v>298</v>
      </c>
      <c r="C518" s="28">
        <v>309</v>
      </c>
      <c r="D518" s="29" t="s">
        <v>63</v>
      </c>
      <c r="E518" s="30" t="s">
        <v>3</v>
      </c>
      <c r="F518" s="29" t="s">
        <v>2</v>
      </c>
      <c r="G518" s="31" t="s">
        <v>69</v>
      </c>
      <c r="H518" s="32">
        <v>850</v>
      </c>
      <c r="I518" s="33">
        <f>2.7+8.7</f>
        <v>11.399999999999999</v>
      </c>
      <c r="J518" s="34">
        <f>2.7+8.7</f>
        <v>11.399999999999999</v>
      </c>
    </row>
    <row r="519" spans="1:10" ht="33.75" x14ac:dyDescent="0.2">
      <c r="A519" s="26" t="s">
        <v>68</v>
      </c>
      <c r="B519" s="27">
        <v>298</v>
      </c>
      <c r="C519" s="28">
        <v>309</v>
      </c>
      <c r="D519" s="29" t="s">
        <v>63</v>
      </c>
      <c r="E519" s="30" t="s">
        <v>3</v>
      </c>
      <c r="F519" s="29" t="s">
        <v>2</v>
      </c>
      <c r="G519" s="31" t="s">
        <v>67</v>
      </c>
      <c r="H519" s="32" t="s">
        <v>7</v>
      </c>
      <c r="I519" s="33">
        <f>I520</f>
        <v>183</v>
      </c>
      <c r="J519" s="34">
        <f>J520</f>
        <v>183</v>
      </c>
    </row>
    <row r="520" spans="1:10" ht="22.5" x14ac:dyDescent="0.2">
      <c r="A520" s="26" t="s">
        <v>14</v>
      </c>
      <c r="B520" s="27">
        <v>298</v>
      </c>
      <c r="C520" s="28">
        <v>309</v>
      </c>
      <c r="D520" s="29" t="s">
        <v>63</v>
      </c>
      <c r="E520" s="30" t="s">
        <v>3</v>
      </c>
      <c r="F520" s="29" t="s">
        <v>2</v>
      </c>
      <c r="G520" s="31" t="s">
        <v>67</v>
      </c>
      <c r="H520" s="32">
        <v>200</v>
      </c>
      <c r="I520" s="33">
        <f>I521</f>
        <v>183</v>
      </c>
      <c r="J520" s="34">
        <f>J521</f>
        <v>183</v>
      </c>
    </row>
    <row r="521" spans="1:10" ht="22.5" x14ac:dyDescent="0.2">
      <c r="A521" s="26" t="s">
        <v>13</v>
      </c>
      <c r="B521" s="27">
        <v>298</v>
      </c>
      <c r="C521" s="28">
        <v>309</v>
      </c>
      <c r="D521" s="29" t="s">
        <v>63</v>
      </c>
      <c r="E521" s="30" t="s">
        <v>3</v>
      </c>
      <c r="F521" s="29" t="s">
        <v>2</v>
      </c>
      <c r="G521" s="31" t="s">
        <v>67</v>
      </c>
      <c r="H521" s="32">
        <v>240</v>
      </c>
      <c r="I521" s="33">
        <f>38+45-15+100+15</f>
        <v>183</v>
      </c>
      <c r="J521" s="34">
        <f>38+45-25+100+25</f>
        <v>183</v>
      </c>
    </row>
    <row r="522" spans="1:10" x14ac:dyDescent="0.2">
      <c r="A522" s="26" t="s">
        <v>66</v>
      </c>
      <c r="B522" s="27">
        <v>298</v>
      </c>
      <c r="C522" s="28">
        <v>310</v>
      </c>
      <c r="D522" s="29" t="s">
        <v>7</v>
      </c>
      <c r="E522" s="30" t="s">
        <v>7</v>
      </c>
      <c r="F522" s="29" t="s">
        <v>7</v>
      </c>
      <c r="G522" s="31" t="s">
        <v>7</v>
      </c>
      <c r="H522" s="32" t="s">
        <v>7</v>
      </c>
      <c r="I522" s="33">
        <f>I523</f>
        <v>120</v>
      </c>
      <c r="J522" s="34">
        <f>J523</f>
        <v>130</v>
      </c>
    </row>
    <row r="523" spans="1:10" ht="90" x14ac:dyDescent="0.2">
      <c r="A523" s="26" t="s">
        <v>327</v>
      </c>
      <c r="B523" s="27">
        <v>298</v>
      </c>
      <c r="C523" s="28">
        <v>310</v>
      </c>
      <c r="D523" s="29" t="s">
        <v>63</v>
      </c>
      <c r="E523" s="30" t="s">
        <v>3</v>
      </c>
      <c r="F523" s="29" t="s">
        <v>2</v>
      </c>
      <c r="G523" s="31" t="s">
        <v>9</v>
      </c>
      <c r="H523" s="32" t="s">
        <v>7</v>
      </c>
      <c r="I523" s="33">
        <f t="shared" ref="I523:J525" si="27">I524</f>
        <v>120</v>
      </c>
      <c r="J523" s="34">
        <f t="shared" si="27"/>
        <v>130</v>
      </c>
    </row>
    <row r="524" spans="1:10" ht="22.5" x14ac:dyDescent="0.2">
      <c r="A524" s="26" t="s">
        <v>297</v>
      </c>
      <c r="B524" s="27">
        <v>298</v>
      </c>
      <c r="C524" s="28">
        <v>310</v>
      </c>
      <c r="D524" s="29" t="s">
        <v>63</v>
      </c>
      <c r="E524" s="30" t="s">
        <v>3</v>
      </c>
      <c r="F524" s="29" t="s">
        <v>2</v>
      </c>
      <c r="G524" s="31" t="s">
        <v>62</v>
      </c>
      <c r="H524" s="32" t="s">
        <v>7</v>
      </c>
      <c r="I524" s="33">
        <f t="shared" si="27"/>
        <v>120</v>
      </c>
      <c r="J524" s="34">
        <f t="shared" si="27"/>
        <v>130</v>
      </c>
    </row>
    <row r="525" spans="1:10" x14ac:dyDescent="0.2">
      <c r="A525" s="26" t="s">
        <v>65</v>
      </c>
      <c r="B525" s="27">
        <v>298</v>
      </c>
      <c r="C525" s="28">
        <v>310</v>
      </c>
      <c r="D525" s="29" t="s">
        <v>63</v>
      </c>
      <c r="E525" s="30" t="s">
        <v>3</v>
      </c>
      <c r="F525" s="29" t="s">
        <v>2</v>
      </c>
      <c r="G525" s="31" t="s">
        <v>62</v>
      </c>
      <c r="H525" s="32">
        <v>500</v>
      </c>
      <c r="I525" s="33">
        <f t="shared" si="27"/>
        <v>120</v>
      </c>
      <c r="J525" s="34">
        <f t="shared" si="27"/>
        <v>130</v>
      </c>
    </row>
    <row r="526" spans="1:10" x14ac:dyDescent="0.2">
      <c r="A526" s="26" t="s">
        <v>64</v>
      </c>
      <c r="B526" s="27">
        <v>298</v>
      </c>
      <c r="C526" s="28">
        <v>310</v>
      </c>
      <c r="D526" s="29" t="s">
        <v>63</v>
      </c>
      <c r="E526" s="30" t="s">
        <v>3</v>
      </c>
      <c r="F526" s="29" t="s">
        <v>2</v>
      </c>
      <c r="G526" s="31" t="s">
        <v>62</v>
      </c>
      <c r="H526" s="32">
        <v>540</v>
      </c>
      <c r="I526" s="33">
        <v>120</v>
      </c>
      <c r="J526" s="34">
        <v>130</v>
      </c>
    </row>
    <row r="527" spans="1:10" ht="22.5" x14ac:dyDescent="0.2">
      <c r="A527" s="26" t="s">
        <v>61</v>
      </c>
      <c r="B527" s="27">
        <v>298</v>
      </c>
      <c r="C527" s="28">
        <v>314</v>
      </c>
      <c r="D527" s="29" t="s">
        <v>7</v>
      </c>
      <c r="E527" s="30" t="s">
        <v>7</v>
      </c>
      <c r="F527" s="29" t="s">
        <v>7</v>
      </c>
      <c r="G527" s="31" t="s">
        <v>7</v>
      </c>
      <c r="H527" s="32" t="s">
        <v>7</v>
      </c>
      <c r="I527" s="33">
        <f>I528</f>
        <v>10</v>
      </c>
      <c r="J527" s="34">
        <f>J528</f>
        <v>10</v>
      </c>
    </row>
    <row r="528" spans="1:10" ht="56.25" x14ac:dyDescent="0.2">
      <c r="A528" s="26" t="s">
        <v>295</v>
      </c>
      <c r="B528" s="27">
        <v>298</v>
      </c>
      <c r="C528" s="28">
        <v>314</v>
      </c>
      <c r="D528" s="29" t="s">
        <v>53</v>
      </c>
      <c r="E528" s="30" t="s">
        <v>3</v>
      </c>
      <c r="F528" s="29" t="s">
        <v>2</v>
      </c>
      <c r="G528" s="31" t="s">
        <v>9</v>
      </c>
      <c r="H528" s="32" t="s">
        <v>7</v>
      </c>
      <c r="I528" s="33">
        <f t="shared" ref="I528:J530" si="28">I529</f>
        <v>10</v>
      </c>
      <c r="J528" s="34">
        <f t="shared" si="28"/>
        <v>10</v>
      </c>
    </row>
    <row r="529" spans="1:10" ht="22.5" x14ac:dyDescent="0.2">
      <c r="A529" s="26" t="s">
        <v>60</v>
      </c>
      <c r="B529" s="27">
        <v>298</v>
      </c>
      <c r="C529" s="28">
        <v>314</v>
      </c>
      <c r="D529" s="29" t="s">
        <v>53</v>
      </c>
      <c r="E529" s="30" t="s">
        <v>3</v>
      </c>
      <c r="F529" s="29" t="s">
        <v>2</v>
      </c>
      <c r="G529" s="31" t="s">
        <v>59</v>
      </c>
      <c r="H529" s="32" t="s">
        <v>7</v>
      </c>
      <c r="I529" s="33">
        <f t="shared" si="28"/>
        <v>10</v>
      </c>
      <c r="J529" s="34">
        <f t="shared" si="28"/>
        <v>10</v>
      </c>
    </row>
    <row r="530" spans="1:10" ht="22.5" x14ac:dyDescent="0.2">
      <c r="A530" s="26" t="s">
        <v>14</v>
      </c>
      <c r="B530" s="27">
        <v>298</v>
      </c>
      <c r="C530" s="28">
        <v>314</v>
      </c>
      <c r="D530" s="29" t="s">
        <v>53</v>
      </c>
      <c r="E530" s="30" t="s">
        <v>3</v>
      </c>
      <c r="F530" s="29" t="s">
        <v>2</v>
      </c>
      <c r="G530" s="31" t="s">
        <v>59</v>
      </c>
      <c r="H530" s="32">
        <v>200</v>
      </c>
      <c r="I530" s="33">
        <f t="shared" si="28"/>
        <v>10</v>
      </c>
      <c r="J530" s="34">
        <f t="shared" si="28"/>
        <v>10</v>
      </c>
    </row>
    <row r="531" spans="1:10" ht="22.5" x14ac:dyDescent="0.2">
      <c r="A531" s="26" t="s">
        <v>13</v>
      </c>
      <c r="B531" s="27">
        <v>298</v>
      </c>
      <c r="C531" s="28">
        <v>314</v>
      </c>
      <c r="D531" s="29" t="s">
        <v>53</v>
      </c>
      <c r="E531" s="30" t="s">
        <v>3</v>
      </c>
      <c r="F531" s="29" t="s">
        <v>2</v>
      </c>
      <c r="G531" s="31" t="s">
        <v>59</v>
      </c>
      <c r="H531" s="32">
        <v>240</v>
      </c>
      <c r="I531" s="33">
        <v>10</v>
      </c>
      <c r="J531" s="34">
        <v>10</v>
      </c>
    </row>
    <row r="532" spans="1:10" x14ac:dyDescent="0.2">
      <c r="A532" s="26" t="s">
        <v>58</v>
      </c>
      <c r="B532" s="27">
        <v>298</v>
      </c>
      <c r="C532" s="28">
        <v>700</v>
      </c>
      <c r="D532" s="29" t="s">
        <v>7</v>
      </c>
      <c r="E532" s="30" t="s">
        <v>7</v>
      </c>
      <c r="F532" s="29" t="s">
        <v>7</v>
      </c>
      <c r="G532" s="31" t="s">
        <v>7</v>
      </c>
      <c r="H532" s="32" t="s">
        <v>7</v>
      </c>
      <c r="I532" s="33">
        <f>I533</f>
        <v>197</v>
      </c>
      <c r="J532" s="34">
        <f>J533</f>
        <v>197</v>
      </c>
    </row>
    <row r="533" spans="1:10" x14ac:dyDescent="0.2">
      <c r="A533" s="26" t="s">
        <v>57</v>
      </c>
      <c r="B533" s="27">
        <v>298</v>
      </c>
      <c r="C533" s="28">
        <v>707</v>
      </c>
      <c r="D533" s="29" t="s">
        <v>7</v>
      </c>
      <c r="E533" s="30" t="s">
        <v>7</v>
      </c>
      <c r="F533" s="29" t="s">
        <v>7</v>
      </c>
      <c r="G533" s="31" t="s">
        <v>7</v>
      </c>
      <c r="H533" s="32" t="s">
        <v>7</v>
      </c>
      <c r="I533" s="33">
        <f>I534+I538</f>
        <v>197</v>
      </c>
      <c r="J533" s="34">
        <f>J534+J538</f>
        <v>197</v>
      </c>
    </row>
    <row r="534" spans="1:10" ht="67.5" x14ac:dyDescent="0.2">
      <c r="A534" s="26" t="s">
        <v>302</v>
      </c>
      <c r="B534" s="27">
        <v>298</v>
      </c>
      <c r="C534" s="28">
        <v>707</v>
      </c>
      <c r="D534" s="29" t="s">
        <v>30</v>
      </c>
      <c r="E534" s="30" t="s">
        <v>3</v>
      </c>
      <c r="F534" s="29" t="s">
        <v>2</v>
      </c>
      <c r="G534" s="31" t="s">
        <v>9</v>
      </c>
      <c r="H534" s="32" t="s">
        <v>7</v>
      </c>
      <c r="I534" s="33">
        <f t="shared" ref="I534:J536" si="29">I535</f>
        <v>157</v>
      </c>
      <c r="J534" s="34">
        <f t="shared" si="29"/>
        <v>157</v>
      </c>
    </row>
    <row r="535" spans="1:10" x14ac:dyDescent="0.2">
      <c r="A535" s="26" t="s">
        <v>56</v>
      </c>
      <c r="B535" s="27">
        <v>298</v>
      </c>
      <c r="C535" s="28">
        <v>707</v>
      </c>
      <c r="D535" s="29" t="s">
        <v>30</v>
      </c>
      <c r="E535" s="30" t="s">
        <v>3</v>
      </c>
      <c r="F535" s="29" t="s">
        <v>2</v>
      </c>
      <c r="G535" s="31" t="s">
        <v>55</v>
      </c>
      <c r="H535" s="32" t="s">
        <v>7</v>
      </c>
      <c r="I535" s="33">
        <f t="shared" si="29"/>
        <v>157</v>
      </c>
      <c r="J535" s="34">
        <f t="shared" si="29"/>
        <v>157</v>
      </c>
    </row>
    <row r="536" spans="1:10" ht="22.5" x14ac:dyDescent="0.2">
      <c r="A536" s="26" t="s">
        <v>14</v>
      </c>
      <c r="B536" s="27">
        <v>298</v>
      </c>
      <c r="C536" s="28">
        <v>707</v>
      </c>
      <c r="D536" s="29" t="s">
        <v>30</v>
      </c>
      <c r="E536" s="30" t="s">
        <v>3</v>
      </c>
      <c r="F536" s="29" t="s">
        <v>2</v>
      </c>
      <c r="G536" s="31" t="s">
        <v>55</v>
      </c>
      <c r="H536" s="32">
        <v>200</v>
      </c>
      <c r="I536" s="33">
        <f t="shared" si="29"/>
        <v>157</v>
      </c>
      <c r="J536" s="34">
        <f t="shared" si="29"/>
        <v>157</v>
      </c>
    </row>
    <row r="537" spans="1:10" ht="22.5" x14ac:dyDescent="0.2">
      <c r="A537" s="26" t="s">
        <v>13</v>
      </c>
      <c r="B537" s="27">
        <v>298</v>
      </c>
      <c r="C537" s="28">
        <v>707</v>
      </c>
      <c r="D537" s="29" t="s">
        <v>30</v>
      </c>
      <c r="E537" s="30" t="s">
        <v>3</v>
      </c>
      <c r="F537" s="29" t="s">
        <v>2</v>
      </c>
      <c r="G537" s="31" t="s">
        <v>55</v>
      </c>
      <c r="H537" s="32">
        <v>240</v>
      </c>
      <c r="I537" s="33">
        <v>157</v>
      </c>
      <c r="J537" s="34">
        <v>157</v>
      </c>
    </row>
    <row r="538" spans="1:10" ht="56.25" x14ac:dyDescent="0.2">
      <c r="A538" s="26" t="s">
        <v>295</v>
      </c>
      <c r="B538" s="27">
        <v>298</v>
      </c>
      <c r="C538" s="28">
        <v>707</v>
      </c>
      <c r="D538" s="29" t="s">
        <v>53</v>
      </c>
      <c r="E538" s="30" t="s">
        <v>3</v>
      </c>
      <c r="F538" s="29" t="s">
        <v>2</v>
      </c>
      <c r="G538" s="31" t="s">
        <v>9</v>
      </c>
      <c r="H538" s="32" t="s">
        <v>7</v>
      </c>
      <c r="I538" s="33">
        <f>I539+I542</f>
        <v>40</v>
      </c>
      <c r="J538" s="34">
        <f>J539+J542</f>
        <v>40</v>
      </c>
    </row>
    <row r="539" spans="1:10" x14ac:dyDescent="0.2">
      <c r="A539" s="26" t="s">
        <v>56</v>
      </c>
      <c r="B539" s="27">
        <v>298</v>
      </c>
      <c r="C539" s="28">
        <v>707</v>
      </c>
      <c r="D539" s="29" t="s">
        <v>53</v>
      </c>
      <c r="E539" s="30" t="s">
        <v>3</v>
      </c>
      <c r="F539" s="29" t="s">
        <v>2</v>
      </c>
      <c r="G539" s="31" t="s">
        <v>55</v>
      </c>
      <c r="H539" s="32" t="s">
        <v>7</v>
      </c>
      <c r="I539" s="33">
        <f>I540</f>
        <v>30</v>
      </c>
      <c r="J539" s="34">
        <f>J540</f>
        <v>30</v>
      </c>
    </row>
    <row r="540" spans="1:10" ht="22.5" x14ac:dyDescent="0.2">
      <c r="A540" s="26" t="s">
        <v>14</v>
      </c>
      <c r="B540" s="27">
        <v>298</v>
      </c>
      <c r="C540" s="28">
        <v>707</v>
      </c>
      <c r="D540" s="29" t="s">
        <v>53</v>
      </c>
      <c r="E540" s="30" t="s">
        <v>3</v>
      </c>
      <c r="F540" s="29" t="s">
        <v>2</v>
      </c>
      <c r="G540" s="31" t="s">
        <v>55</v>
      </c>
      <c r="H540" s="32">
        <v>200</v>
      </c>
      <c r="I540" s="33">
        <f>I541</f>
        <v>30</v>
      </c>
      <c r="J540" s="34">
        <f>J541</f>
        <v>30</v>
      </c>
    </row>
    <row r="541" spans="1:10" ht="22.5" x14ac:dyDescent="0.2">
      <c r="A541" s="26" t="s">
        <v>13</v>
      </c>
      <c r="B541" s="27">
        <v>298</v>
      </c>
      <c r="C541" s="28">
        <v>707</v>
      </c>
      <c r="D541" s="29" t="s">
        <v>53</v>
      </c>
      <c r="E541" s="30" t="s">
        <v>3</v>
      </c>
      <c r="F541" s="29" t="s">
        <v>2</v>
      </c>
      <c r="G541" s="31" t="s">
        <v>55</v>
      </c>
      <c r="H541" s="32">
        <v>240</v>
      </c>
      <c r="I541" s="33">
        <v>30</v>
      </c>
      <c r="J541" s="34">
        <v>30</v>
      </c>
    </row>
    <row r="542" spans="1:10" x14ac:dyDescent="0.2">
      <c r="A542" s="26" t="s">
        <v>54</v>
      </c>
      <c r="B542" s="27">
        <v>298</v>
      </c>
      <c r="C542" s="28">
        <v>707</v>
      </c>
      <c r="D542" s="29" t="s">
        <v>53</v>
      </c>
      <c r="E542" s="30" t="s">
        <v>3</v>
      </c>
      <c r="F542" s="29" t="s">
        <v>2</v>
      </c>
      <c r="G542" s="31" t="s">
        <v>52</v>
      </c>
      <c r="H542" s="32" t="s">
        <v>7</v>
      </c>
      <c r="I542" s="33">
        <f>I543</f>
        <v>10</v>
      </c>
      <c r="J542" s="34">
        <f>J543</f>
        <v>10</v>
      </c>
    </row>
    <row r="543" spans="1:10" ht="22.5" x14ac:dyDescent="0.2">
      <c r="A543" s="26" t="s">
        <v>14</v>
      </c>
      <c r="B543" s="27">
        <v>298</v>
      </c>
      <c r="C543" s="28">
        <v>707</v>
      </c>
      <c r="D543" s="29" t="s">
        <v>53</v>
      </c>
      <c r="E543" s="30" t="s">
        <v>3</v>
      </c>
      <c r="F543" s="29" t="s">
        <v>2</v>
      </c>
      <c r="G543" s="31" t="s">
        <v>52</v>
      </c>
      <c r="H543" s="32">
        <v>200</v>
      </c>
      <c r="I543" s="33">
        <f>I544</f>
        <v>10</v>
      </c>
      <c r="J543" s="34">
        <f>J544</f>
        <v>10</v>
      </c>
    </row>
    <row r="544" spans="1:10" ht="22.5" x14ac:dyDescent="0.2">
      <c r="A544" s="26" t="s">
        <v>13</v>
      </c>
      <c r="B544" s="27">
        <v>298</v>
      </c>
      <c r="C544" s="28">
        <v>707</v>
      </c>
      <c r="D544" s="29" t="s">
        <v>53</v>
      </c>
      <c r="E544" s="30" t="s">
        <v>3</v>
      </c>
      <c r="F544" s="29" t="s">
        <v>2</v>
      </c>
      <c r="G544" s="31" t="s">
        <v>52</v>
      </c>
      <c r="H544" s="32">
        <v>240</v>
      </c>
      <c r="I544" s="33">
        <v>10</v>
      </c>
      <c r="J544" s="34">
        <v>10</v>
      </c>
    </row>
    <row r="545" spans="1:10" x14ac:dyDescent="0.2">
      <c r="A545" s="26" t="s">
        <v>51</v>
      </c>
      <c r="B545" s="27">
        <v>298</v>
      </c>
      <c r="C545" s="28">
        <v>1000</v>
      </c>
      <c r="D545" s="29" t="s">
        <v>7</v>
      </c>
      <c r="E545" s="30" t="s">
        <v>7</v>
      </c>
      <c r="F545" s="29" t="s">
        <v>7</v>
      </c>
      <c r="G545" s="31" t="s">
        <v>7</v>
      </c>
      <c r="H545" s="32" t="s">
        <v>7</v>
      </c>
      <c r="I545" s="33">
        <f>I546+I551+I556</f>
        <v>8228.1</v>
      </c>
      <c r="J545" s="34">
        <f>J546+J551+J556</f>
        <v>8328.4</v>
      </c>
    </row>
    <row r="546" spans="1:10" x14ac:dyDescent="0.2">
      <c r="A546" s="26" t="s">
        <v>50</v>
      </c>
      <c r="B546" s="27">
        <v>298</v>
      </c>
      <c r="C546" s="28">
        <v>1001</v>
      </c>
      <c r="D546" s="29" t="s">
        <v>7</v>
      </c>
      <c r="E546" s="30" t="s">
        <v>7</v>
      </c>
      <c r="F546" s="29" t="s">
        <v>7</v>
      </c>
      <c r="G546" s="31" t="s">
        <v>7</v>
      </c>
      <c r="H546" s="32" t="s">
        <v>7</v>
      </c>
      <c r="I546" s="33">
        <f t="shared" ref="I546:J549" si="30">I547</f>
        <v>2000</v>
      </c>
      <c r="J546" s="34">
        <f t="shared" si="30"/>
        <v>2000</v>
      </c>
    </row>
    <row r="547" spans="1:10" ht="67.5" x14ac:dyDescent="0.2">
      <c r="A547" s="26" t="s">
        <v>302</v>
      </c>
      <c r="B547" s="27">
        <v>298</v>
      </c>
      <c r="C547" s="28">
        <v>1001</v>
      </c>
      <c r="D547" s="29" t="s">
        <v>30</v>
      </c>
      <c r="E547" s="30" t="s">
        <v>3</v>
      </c>
      <c r="F547" s="29" t="s">
        <v>2</v>
      </c>
      <c r="G547" s="31" t="s">
        <v>9</v>
      </c>
      <c r="H547" s="32" t="s">
        <v>7</v>
      </c>
      <c r="I547" s="33">
        <f t="shared" si="30"/>
        <v>2000</v>
      </c>
      <c r="J547" s="34">
        <f t="shared" si="30"/>
        <v>2000</v>
      </c>
    </row>
    <row r="548" spans="1:10" x14ac:dyDescent="0.2">
      <c r="A548" s="26" t="s">
        <v>275</v>
      </c>
      <c r="B548" s="27">
        <v>298</v>
      </c>
      <c r="C548" s="28">
        <v>1001</v>
      </c>
      <c r="D548" s="29" t="s">
        <v>30</v>
      </c>
      <c r="E548" s="30" t="s">
        <v>3</v>
      </c>
      <c r="F548" s="29" t="s">
        <v>2</v>
      </c>
      <c r="G548" s="31" t="s">
        <v>48</v>
      </c>
      <c r="H548" s="32" t="s">
        <v>7</v>
      </c>
      <c r="I548" s="33">
        <f t="shared" si="30"/>
        <v>2000</v>
      </c>
      <c r="J548" s="34">
        <f t="shared" si="30"/>
        <v>2000</v>
      </c>
    </row>
    <row r="549" spans="1:10" x14ac:dyDescent="0.2">
      <c r="A549" s="26" t="s">
        <v>38</v>
      </c>
      <c r="B549" s="27">
        <v>298</v>
      </c>
      <c r="C549" s="28">
        <v>1001</v>
      </c>
      <c r="D549" s="29" t="s">
        <v>30</v>
      </c>
      <c r="E549" s="30" t="s">
        <v>3</v>
      </c>
      <c r="F549" s="29" t="s">
        <v>2</v>
      </c>
      <c r="G549" s="31" t="s">
        <v>48</v>
      </c>
      <c r="H549" s="32">
        <v>300</v>
      </c>
      <c r="I549" s="33">
        <f t="shared" si="30"/>
        <v>2000</v>
      </c>
      <c r="J549" s="34">
        <f t="shared" si="30"/>
        <v>2000</v>
      </c>
    </row>
    <row r="550" spans="1:10" ht="22.5" x14ac:dyDescent="0.2">
      <c r="A550" s="26" t="s">
        <v>36</v>
      </c>
      <c r="B550" s="27">
        <v>298</v>
      </c>
      <c r="C550" s="28">
        <v>1001</v>
      </c>
      <c r="D550" s="29" t="s">
        <v>30</v>
      </c>
      <c r="E550" s="30" t="s">
        <v>3</v>
      </c>
      <c r="F550" s="29" t="s">
        <v>2</v>
      </c>
      <c r="G550" s="31" t="s">
        <v>48</v>
      </c>
      <c r="H550" s="32">
        <v>320</v>
      </c>
      <c r="I550" s="33">
        <v>2000</v>
      </c>
      <c r="J550" s="34">
        <v>2000</v>
      </c>
    </row>
    <row r="551" spans="1:10" x14ac:dyDescent="0.2">
      <c r="A551" s="26" t="s">
        <v>47</v>
      </c>
      <c r="B551" s="27">
        <v>298</v>
      </c>
      <c r="C551" s="28">
        <v>1003</v>
      </c>
      <c r="D551" s="29" t="s">
        <v>7</v>
      </c>
      <c r="E551" s="30" t="s">
        <v>7</v>
      </c>
      <c r="F551" s="29" t="s">
        <v>7</v>
      </c>
      <c r="G551" s="31" t="s">
        <v>7</v>
      </c>
      <c r="H551" s="32" t="s">
        <v>7</v>
      </c>
      <c r="I551" s="33">
        <f t="shared" ref="I551:J554" si="31">I552</f>
        <v>44.9</v>
      </c>
      <c r="J551" s="34">
        <f t="shared" si="31"/>
        <v>44.9</v>
      </c>
    </row>
    <row r="552" spans="1:10" ht="67.5" x14ac:dyDescent="0.2">
      <c r="A552" s="26" t="s">
        <v>302</v>
      </c>
      <c r="B552" s="27">
        <v>298</v>
      </c>
      <c r="C552" s="28">
        <v>1003</v>
      </c>
      <c r="D552" s="29" t="s">
        <v>30</v>
      </c>
      <c r="E552" s="30" t="s">
        <v>3</v>
      </c>
      <c r="F552" s="29" t="s">
        <v>2</v>
      </c>
      <c r="G552" s="31" t="s">
        <v>9</v>
      </c>
      <c r="H552" s="32" t="s">
        <v>7</v>
      </c>
      <c r="I552" s="33">
        <f t="shared" si="31"/>
        <v>44.9</v>
      </c>
      <c r="J552" s="34">
        <f t="shared" si="31"/>
        <v>44.9</v>
      </c>
    </row>
    <row r="553" spans="1:10" ht="45.75" customHeight="1" x14ac:dyDescent="0.2">
      <c r="A553" s="26" t="s">
        <v>46</v>
      </c>
      <c r="B553" s="27">
        <v>298</v>
      </c>
      <c r="C553" s="28">
        <v>1003</v>
      </c>
      <c r="D553" s="29" t="s">
        <v>30</v>
      </c>
      <c r="E553" s="30" t="s">
        <v>3</v>
      </c>
      <c r="F553" s="29" t="s">
        <v>2</v>
      </c>
      <c r="G553" s="31" t="s">
        <v>45</v>
      </c>
      <c r="H553" s="32" t="s">
        <v>7</v>
      </c>
      <c r="I553" s="33">
        <f t="shared" si="31"/>
        <v>44.9</v>
      </c>
      <c r="J553" s="34">
        <f t="shared" si="31"/>
        <v>44.9</v>
      </c>
    </row>
    <row r="554" spans="1:10" x14ac:dyDescent="0.2">
      <c r="A554" s="26" t="s">
        <v>38</v>
      </c>
      <c r="B554" s="27">
        <v>298</v>
      </c>
      <c r="C554" s="28">
        <v>1003</v>
      </c>
      <c r="D554" s="29" t="s">
        <v>30</v>
      </c>
      <c r="E554" s="30" t="s">
        <v>3</v>
      </c>
      <c r="F554" s="29" t="s">
        <v>2</v>
      </c>
      <c r="G554" s="31" t="s">
        <v>45</v>
      </c>
      <c r="H554" s="32">
        <v>300</v>
      </c>
      <c r="I554" s="33">
        <f t="shared" si="31"/>
        <v>44.9</v>
      </c>
      <c r="J554" s="34">
        <f t="shared" si="31"/>
        <v>44.9</v>
      </c>
    </row>
    <row r="555" spans="1:10" ht="22.5" x14ac:dyDescent="0.2">
      <c r="A555" s="26" t="s">
        <v>36</v>
      </c>
      <c r="B555" s="27">
        <v>298</v>
      </c>
      <c r="C555" s="28">
        <v>1003</v>
      </c>
      <c r="D555" s="29" t="s">
        <v>30</v>
      </c>
      <c r="E555" s="30" t="s">
        <v>3</v>
      </c>
      <c r="F555" s="29" t="s">
        <v>2</v>
      </c>
      <c r="G555" s="31" t="s">
        <v>45</v>
      </c>
      <c r="H555" s="32">
        <v>320</v>
      </c>
      <c r="I555" s="33">
        <v>44.9</v>
      </c>
      <c r="J555" s="34">
        <v>44.9</v>
      </c>
    </row>
    <row r="556" spans="1:10" x14ac:dyDescent="0.2">
      <c r="A556" s="26" t="s">
        <v>44</v>
      </c>
      <c r="B556" s="27">
        <v>298</v>
      </c>
      <c r="C556" s="28">
        <v>1006</v>
      </c>
      <c r="D556" s="29" t="s">
        <v>7</v>
      </c>
      <c r="E556" s="30" t="s">
        <v>7</v>
      </c>
      <c r="F556" s="29" t="s">
        <v>7</v>
      </c>
      <c r="G556" s="31" t="s">
        <v>7</v>
      </c>
      <c r="H556" s="32" t="s">
        <v>7</v>
      </c>
      <c r="I556" s="33">
        <f>I557+I572</f>
        <v>6183.2</v>
      </c>
      <c r="J556" s="34">
        <f>J557+J572</f>
        <v>6283.5</v>
      </c>
    </row>
    <row r="557" spans="1:10" ht="67.5" x14ac:dyDescent="0.2">
      <c r="A557" s="26" t="s">
        <v>302</v>
      </c>
      <c r="B557" s="27">
        <v>298</v>
      </c>
      <c r="C557" s="28">
        <v>1006</v>
      </c>
      <c r="D557" s="29" t="s">
        <v>30</v>
      </c>
      <c r="E557" s="30" t="s">
        <v>3</v>
      </c>
      <c r="F557" s="29" t="s">
        <v>2</v>
      </c>
      <c r="G557" s="31" t="s">
        <v>9</v>
      </c>
      <c r="H557" s="32" t="s">
        <v>7</v>
      </c>
      <c r="I557" s="33">
        <f>I558+I563+I566+I569</f>
        <v>346.2</v>
      </c>
      <c r="J557" s="34">
        <f>J558+J563+J566+J569</f>
        <v>246.2</v>
      </c>
    </row>
    <row r="558" spans="1:10" x14ac:dyDescent="0.2">
      <c r="A558" s="26" t="s">
        <v>43</v>
      </c>
      <c r="B558" s="27">
        <v>298</v>
      </c>
      <c r="C558" s="28">
        <v>1006</v>
      </c>
      <c r="D558" s="29" t="s">
        <v>30</v>
      </c>
      <c r="E558" s="30" t="s">
        <v>3</v>
      </c>
      <c r="F558" s="29" t="s">
        <v>2</v>
      </c>
      <c r="G558" s="31" t="s">
        <v>42</v>
      </c>
      <c r="H558" s="32" t="s">
        <v>7</v>
      </c>
      <c r="I558" s="33">
        <f>I559+I561</f>
        <v>89.9</v>
      </c>
      <c r="J558" s="34">
        <f>J559+J561</f>
        <v>89.9</v>
      </c>
    </row>
    <row r="559" spans="1:10" ht="22.5" x14ac:dyDescent="0.2">
      <c r="A559" s="26" t="s">
        <v>14</v>
      </c>
      <c r="B559" s="27">
        <v>298</v>
      </c>
      <c r="C559" s="28">
        <v>1006</v>
      </c>
      <c r="D559" s="29" t="s">
        <v>30</v>
      </c>
      <c r="E559" s="30" t="s">
        <v>3</v>
      </c>
      <c r="F559" s="29" t="s">
        <v>2</v>
      </c>
      <c r="G559" s="31" t="s">
        <v>42</v>
      </c>
      <c r="H559" s="32">
        <v>200</v>
      </c>
      <c r="I559" s="33">
        <f>I560</f>
        <v>79</v>
      </c>
      <c r="J559" s="34">
        <f>J560</f>
        <v>79</v>
      </c>
    </row>
    <row r="560" spans="1:10" ht="22.5" x14ac:dyDescent="0.2">
      <c r="A560" s="26" t="s">
        <v>13</v>
      </c>
      <c r="B560" s="27">
        <v>298</v>
      </c>
      <c r="C560" s="28">
        <v>1006</v>
      </c>
      <c r="D560" s="29" t="s">
        <v>30</v>
      </c>
      <c r="E560" s="30" t="s">
        <v>3</v>
      </c>
      <c r="F560" s="29" t="s">
        <v>2</v>
      </c>
      <c r="G560" s="31" t="s">
        <v>42</v>
      </c>
      <c r="H560" s="32">
        <v>240</v>
      </c>
      <c r="I560" s="33">
        <v>79</v>
      </c>
      <c r="J560" s="34">
        <v>79</v>
      </c>
    </row>
    <row r="561" spans="1:10" x14ac:dyDescent="0.2">
      <c r="A561" s="26" t="s">
        <v>38</v>
      </c>
      <c r="B561" s="27">
        <v>298</v>
      </c>
      <c r="C561" s="28">
        <v>1006</v>
      </c>
      <c r="D561" s="29" t="s">
        <v>30</v>
      </c>
      <c r="E561" s="30" t="s">
        <v>3</v>
      </c>
      <c r="F561" s="29" t="s">
        <v>2</v>
      </c>
      <c r="G561" s="31" t="s">
        <v>42</v>
      </c>
      <c r="H561" s="32">
        <v>300</v>
      </c>
      <c r="I561" s="33">
        <f>I562</f>
        <v>10.9</v>
      </c>
      <c r="J561" s="34">
        <f>J562</f>
        <v>10.9</v>
      </c>
    </row>
    <row r="562" spans="1:10" ht="22.5" x14ac:dyDescent="0.2">
      <c r="A562" s="26" t="s">
        <v>36</v>
      </c>
      <c r="B562" s="27">
        <v>298</v>
      </c>
      <c r="C562" s="28">
        <v>1006</v>
      </c>
      <c r="D562" s="29" t="s">
        <v>30</v>
      </c>
      <c r="E562" s="30" t="s">
        <v>3</v>
      </c>
      <c r="F562" s="29" t="s">
        <v>2</v>
      </c>
      <c r="G562" s="31" t="s">
        <v>42</v>
      </c>
      <c r="H562" s="32">
        <v>320</v>
      </c>
      <c r="I562" s="33">
        <v>10.9</v>
      </c>
      <c r="J562" s="34">
        <v>10.9</v>
      </c>
    </row>
    <row r="563" spans="1:10" ht="66" customHeight="1" x14ac:dyDescent="0.2">
      <c r="A563" s="26" t="s">
        <v>41</v>
      </c>
      <c r="B563" s="27">
        <v>298</v>
      </c>
      <c r="C563" s="28">
        <v>1006</v>
      </c>
      <c r="D563" s="29" t="s">
        <v>30</v>
      </c>
      <c r="E563" s="30" t="s">
        <v>3</v>
      </c>
      <c r="F563" s="29" t="s">
        <v>2</v>
      </c>
      <c r="G563" s="31" t="s">
        <v>40</v>
      </c>
      <c r="H563" s="32" t="s">
        <v>7</v>
      </c>
      <c r="I563" s="33">
        <f>I564</f>
        <v>100</v>
      </c>
      <c r="J563" s="34">
        <f>J564</f>
        <v>0</v>
      </c>
    </row>
    <row r="564" spans="1:10" x14ac:dyDescent="0.2">
      <c r="A564" s="26" t="s">
        <v>38</v>
      </c>
      <c r="B564" s="27">
        <v>298</v>
      </c>
      <c r="C564" s="28">
        <v>1006</v>
      </c>
      <c r="D564" s="29" t="s">
        <v>30</v>
      </c>
      <c r="E564" s="30" t="s">
        <v>3</v>
      </c>
      <c r="F564" s="29" t="s">
        <v>2</v>
      </c>
      <c r="G564" s="31" t="s">
        <v>40</v>
      </c>
      <c r="H564" s="32">
        <v>300</v>
      </c>
      <c r="I564" s="33">
        <f>I565</f>
        <v>100</v>
      </c>
      <c r="J564" s="34">
        <f>J565</f>
        <v>0</v>
      </c>
    </row>
    <row r="565" spans="1:10" x14ac:dyDescent="0.2">
      <c r="A565" s="26" t="s">
        <v>37</v>
      </c>
      <c r="B565" s="27">
        <v>298</v>
      </c>
      <c r="C565" s="28">
        <v>1006</v>
      </c>
      <c r="D565" s="29" t="s">
        <v>30</v>
      </c>
      <c r="E565" s="30" t="s">
        <v>3</v>
      </c>
      <c r="F565" s="29" t="s">
        <v>2</v>
      </c>
      <c r="G565" s="31" t="s">
        <v>40</v>
      </c>
      <c r="H565" s="32">
        <v>310</v>
      </c>
      <c r="I565" s="33">
        <v>100</v>
      </c>
      <c r="J565" s="34"/>
    </row>
    <row r="566" spans="1:10" ht="64.5" customHeight="1" x14ac:dyDescent="0.2">
      <c r="A566" s="26" t="s">
        <v>39</v>
      </c>
      <c r="B566" s="27">
        <v>298</v>
      </c>
      <c r="C566" s="28">
        <v>1006</v>
      </c>
      <c r="D566" s="29" t="s">
        <v>30</v>
      </c>
      <c r="E566" s="30" t="s">
        <v>3</v>
      </c>
      <c r="F566" s="29" t="s">
        <v>2</v>
      </c>
      <c r="G566" s="31" t="s">
        <v>35</v>
      </c>
      <c r="H566" s="32" t="s">
        <v>7</v>
      </c>
      <c r="I566" s="33">
        <f>I567</f>
        <v>65</v>
      </c>
      <c r="J566" s="34">
        <f>J567</f>
        <v>65</v>
      </c>
    </row>
    <row r="567" spans="1:10" x14ac:dyDescent="0.2">
      <c r="A567" s="26" t="s">
        <v>38</v>
      </c>
      <c r="B567" s="27">
        <v>298</v>
      </c>
      <c r="C567" s="28">
        <v>1006</v>
      </c>
      <c r="D567" s="29" t="s">
        <v>30</v>
      </c>
      <c r="E567" s="30" t="s">
        <v>3</v>
      </c>
      <c r="F567" s="29" t="s">
        <v>2</v>
      </c>
      <c r="G567" s="31" t="s">
        <v>35</v>
      </c>
      <c r="H567" s="32">
        <v>300</v>
      </c>
      <c r="I567" s="33">
        <f>I568</f>
        <v>65</v>
      </c>
      <c r="J567" s="34">
        <f>J568</f>
        <v>65</v>
      </c>
    </row>
    <row r="568" spans="1:10" x14ac:dyDescent="0.2">
      <c r="A568" s="26" t="s">
        <v>37</v>
      </c>
      <c r="B568" s="27">
        <v>298</v>
      </c>
      <c r="C568" s="28">
        <v>1006</v>
      </c>
      <c r="D568" s="29" t="s">
        <v>30</v>
      </c>
      <c r="E568" s="30" t="s">
        <v>3</v>
      </c>
      <c r="F568" s="29" t="s">
        <v>2</v>
      </c>
      <c r="G568" s="31" t="s">
        <v>35</v>
      </c>
      <c r="H568" s="32">
        <v>310</v>
      </c>
      <c r="I568" s="33">
        <v>65</v>
      </c>
      <c r="J568" s="34">
        <v>65</v>
      </c>
    </row>
    <row r="569" spans="1:10" ht="22.5" x14ac:dyDescent="0.2">
      <c r="A569" s="79" t="s">
        <v>282</v>
      </c>
      <c r="B569" s="36">
        <v>298</v>
      </c>
      <c r="C569" s="28">
        <v>1006</v>
      </c>
      <c r="D569" s="37">
        <v>6</v>
      </c>
      <c r="E569" s="38">
        <v>0</v>
      </c>
      <c r="F569" s="37">
        <v>0</v>
      </c>
      <c r="G569" s="39">
        <v>78730</v>
      </c>
      <c r="H569" s="32"/>
      <c r="I569" s="33">
        <f>I570</f>
        <v>91.3</v>
      </c>
      <c r="J569" s="34">
        <f>J570</f>
        <v>91.3</v>
      </c>
    </row>
    <row r="570" spans="1:10" x14ac:dyDescent="0.2">
      <c r="A570" s="35" t="s">
        <v>38</v>
      </c>
      <c r="B570" s="36">
        <v>298</v>
      </c>
      <c r="C570" s="28">
        <v>1006</v>
      </c>
      <c r="D570" s="37" t="s">
        <v>30</v>
      </c>
      <c r="E570" s="38" t="s">
        <v>3</v>
      </c>
      <c r="F570" s="37" t="s">
        <v>2</v>
      </c>
      <c r="G570" s="39">
        <v>78730</v>
      </c>
      <c r="H570" s="32">
        <v>300</v>
      </c>
      <c r="I570" s="33">
        <f>I571</f>
        <v>91.3</v>
      </c>
      <c r="J570" s="34">
        <f>J571</f>
        <v>91.3</v>
      </c>
    </row>
    <row r="571" spans="1:10" ht="22.5" x14ac:dyDescent="0.2">
      <c r="A571" s="35" t="s">
        <v>36</v>
      </c>
      <c r="B571" s="36">
        <v>298</v>
      </c>
      <c r="C571" s="28">
        <v>1006</v>
      </c>
      <c r="D571" s="37" t="s">
        <v>30</v>
      </c>
      <c r="E571" s="38" t="s">
        <v>3</v>
      </c>
      <c r="F571" s="37" t="s">
        <v>2</v>
      </c>
      <c r="G571" s="39">
        <v>78730</v>
      </c>
      <c r="H571" s="32">
        <v>320</v>
      </c>
      <c r="I571" s="33">
        <v>91.3</v>
      </c>
      <c r="J571" s="34">
        <v>91.3</v>
      </c>
    </row>
    <row r="572" spans="1:10" ht="45" x14ac:dyDescent="0.2">
      <c r="A572" s="26" t="s">
        <v>303</v>
      </c>
      <c r="B572" s="27">
        <v>298</v>
      </c>
      <c r="C572" s="28">
        <v>1006</v>
      </c>
      <c r="D572" s="29" t="s">
        <v>34</v>
      </c>
      <c r="E572" s="30" t="s">
        <v>3</v>
      </c>
      <c r="F572" s="29" t="s">
        <v>2</v>
      </c>
      <c r="G572" s="31" t="s">
        <v>9</v>
      </c>
      <c r="H572" s="32" t="s">
        <v>7</v>
      </c>
      <c r="I572" s="33">
        <f>I573</f>
        <v>5837</v>
      </c>
      <c r="J572" s="34">
        <f>J573</f>
        <v>6037.3</v>
      </c>
    </row>
    <row r="573" spans="1:10" ht="56.25" x14ac:dyDescent="0.2">
      <c r="A573" s="35" t="s">
        <v>283</v>
      </c>
      <c r="B573" s="27">
        <v>298</v>
      </c>
      <c r="C573" s="28">
        <v>1006</v>
      </c>
      <c r="D573" s="29" t="s">
        <v>34</v>
      </c>
      <c r="E573" s="30" t="s">
        <v>3</v>
      </c>
      <c r="F573" s="29" t="s">
        <v>2</v>
      </c>
      <c r="G573" s="31">
        <v>78792</v>
      </c>
      <c r="H573" s="32" t="s">
        <v>7</v>
      </c>
      <c r="I573" s="33">
        <f>I574+I576</f>
        <v>5837</v>
      </c>
      <c r="J573" s="34">
        <f>J574+J576</f>
        <v>6037.3</v>
      </c>
    </row>
    <row r="574" spans="1:10" ht="45" x14ac:dyDescent="0.2">
      <c r="A574" s="26" t="s">
        <v>6</v>
      </c>
      <c r="B574" s="27">
        <v>298</v>
      </c>
      <c r="C574" s="28">
        <v>1006</v>
      </c>
      <c r="D574" s="29" t="s">
        <v>34</v>
      </c>
      <c r="E574" s="30" t="s">
        <v>3</v>
      </c>
      <c r="F574" s="29" t="s">
        <v>2</v>
      </c>
      <c r="G574" s="31">
        <v>78792</v>
      </c>
      <c r="H574" s="32">
        <v>100</v>
      </c>
      <c r="I574" s="33">
        <f>I575</f>
        <v>5053.8</v>
      </c>
      <c r="J574" s="34">
        <f>J575</f>
        <v>5053.8</v>
      </c>
    </row>
    <row r="575" spans="1:10" ht="22.5" x14ac:dyDescent="0.2">
      <c r="A575" s="26" t="s">
        <v>5</v>
      </c>
      <c r="B575" s="27">
        <v>298</v>
      </c>
      <c r="C575" s="28">
        <v>1006</v>
      </c>
      <c r="D575" s="29" t="s">
        <v>34</v>
      </c>
      <c r="E575" s="30" t="s">
        <v>3</v>
      </c>
      <c r="F575" s="29" t="s">
        <v>2</v>
      </c>
      <c r="G575" s="31">
        <v>78792</v>
      </c>
      <c r="H575" s="32">
        <v>120</v>
      </c>
      <c r="I575" s="33">
        <f>3615.3+346.7+1091.8</f>
        <v>5053.8</v>
      </c>
      <c r="J575" s="34">
        <f>3615.3+346.7+1091.8</f>
        <v>5053.8</v>
      </c>
    </row>
    <row r="576" spans="1:10" ht="22.5" x14ac:dyDescent="0.2">
      <c r="A576" s="26" t="s">
        <v>14</v>
      </c>
      <c r="B576" s="27">
        <v>298</v>
      </c>
      <c r="C576" s="28">
        <v>1006</v>
      </c>
      <c r="D576" s="29" t="s">
        <v>34</v>
      </c>
      <c r="E576" s="30" t="s">
        <v>3</v>
      </c>
      <c r="F576" s="29" t="s">
        <v>2</v>
      </c>
      <c r="G576" s="31">
        <v>78792</v>
      </c>
      <c r="H576" s="32">
        <v>200</v>
      </c>
      <c r="I576" s="33">
        <f>I577</f>
        <v>783.2</v>
      </c>
      <c r="J576" s="34">
        <f>J577</f>
        <v>983.5</v>
      </c>
    </row>
    <row r="577" spans="1:10" ht="22.5" x14ac:dyDescent="0.2">
      <c r="A577" s="26" t="s">
        <v>13</v>
      </c>
      <c r="B577" s="27">
        <v>298</v>
      </c>
      <c r="C577" s="28">
        <v>1006</v>
      </c>
      <c r="D577" s="29" t="s">
        <v>34</v>
      </c>
      <c r="E577" s="30" t="s">
        <v>3</v>
      </c>
      <c r="F577" s="29" t="s">
        <v>2</v>
      </c>
      <c r="G577" s="31">
        <v>78792</v>
      </c>
      <c r="H577" s="32">
        <v>240</v>
      </c>
      <c r="I577" s="33">
        <v>783.2</v>
      </c>
      <c r="J577" s="34">
        <f>983.5</f>
        <v>983.5</v>
      </c>
    </row>
    <row r="578" spans="1:10" x14ac:dyDescent="0.2">
      <c r="A578" s="26" t="s">
        <v>33</v>
      </c>
      <c r="B578" s="27">
        <v>298</v>
      </c>
      <c r="C578" s="28">
        <v>1100</v>
      </c>
      <c r="D578" s="29" t="s">
        <v>7</v>
      </c>
      <c r="E578" s="30" t="s">
        <v>7</v>
      </c>
      <c r="F578" s="29" t="s">
        <v>7</v>
      </c>
      <c r="G578" s="31" t="s">
        <v>7</v>
      </c>
      <c r="H578" s="32" t="s">
        <v>7</v>
      </c>
      <c r="I578" s="33">
        <f t="shared" ref="I578:J580" si="32">I579</f>
        <v>680</v>
      </c>
      <c r="J578" s="34">
        <f t="shared" si="32"/>
        <v>680</v>
      </c>
    </row>
    <row r="579" spans="1:10" x14ac:dyDescent="0.2">
      <c r="A579" s="26" t="s">
        <v>32</v>
      </c>
      <c r="B579" s="27">
        <v>298</v>
      </c>
      <c r="C579" s="28">
        <v>1102</v>
      </c>
      <c r="D579" s="29" t="s">
        <v>7</v>
      </c>
      <c r="E579" s="30" t="s">
        <v>7</v>
      </c>
      <c r="F579" s="29" t="s">
        <v>7</v>
      </c>
      <c r="G579" s="31" t="s">
        <v>7</v>
      </c>
      <c r="H579" s="32" t="s">
        <v>7</v>
      </c>
      <c r="I579" s="33">
        <f t="shared" si="32"/>
        <v>680</v>
      </c>
      <c r="J579" s="34">
        <f t="shared" si="32"/>
        <v>680</v>
      </c>
    </row>
    <row r="580" spans="1:10" ht="67.5" x14ac:dyDescent="0.2">
      <c r="A580" s="26" t="s">
        <v>302</v>
      </c>
      <c r="B580" s="27">
        <v>298</v>
      </c>
      <c r="C580" s="28">
        <v>1102</v>
      </c>
      <c r="D580" s="29" t="s">
        <v>30</v>
      </c>
      <c r="E580" s="30" t="s">
        <v>3</v>
      </c>
      <c r="F580" s="29" t="s">
        <v>2</v>
      </c>
      <c r="G580" s="31" t="s">
        <v>9</v>
      </c>
      <c r="H580" s="32" t="s">
        <v>7</v>
      </c>
      <c r="I580" s="33">
        <f>I581</f>
        <v>680</v>
      </c>
      <c r="J580" s="34">
        <f t="shared" si="32"/>
        <v>680</v>
      </c>
    </row>
    <row r="581" spans="1:10" x14ac:dyDescent="0.2">
      <c r="A581" s="26" t="s">
        <v>31</v>
      </c>
      <c r="B581" s="27">
        <v>298</v>
      </c>
      <c r="C581" s="28">
        <v>1102</v>
      </c>
      <c r="D581" s="29" t="s">
        <v>30</v>
      </c>
      <c r="E581" s="30" t="s">
        <v>3</v>
      </c>
      <c r="F581" s="29" t="s">
        <v>2</v>
      </c>
      <c r="G581" s="31" t="s">
        <v>29</v>
      </c>
      <c r="H581" s="32" t="s">
        <v>7</v>
      </c>
      <c r="I581" s="33">
        <f>I582+I584</f>
        <v>680</v>
      </c>
      <c r="J581" s="34">
        <f>J582+J584</f>
        <v>680</v>
      </c>
    </row>
    <row r="582" spans="1:10" ht="45" customHeight="1" x14ac:dyDescent="0.2">
      <c r="A582" s="26" t="s">
        <v>6</v>
      </c>
      <c r="B582" s="27">
        <v>298</v>
      </c>
      <c r="C582" s="28">
        <v>1102</v>
      </c>
      <c r="D582" s="29" t="s">
        <v>30</v>
      </c>
      <c r="E582" s="30" t="s">
        <v>3</v>
      </c>
      <c r="F582" s="29" t="s">
        <v>2</v>
      </c>
      <c r="G582" s="31" t="s">
        <v>29</v>
      </c>
      <c r="H582" s="32">
        <v>100</v>
      </c>
      <c r="I582" s="33">
        <f>I583</f>
        <v>435.7</v>
      </c>
      <c r="J582" s="34">
        <f>J583</f>
        <v>435.7</v>
      </c>
    </row>
    <row r="583" spans="1:10" ht="22.5" x14ac:dyDescent="0.2">
      <c r="A583" s="26" t="s">
        <v>5</v>
      </c>
      <c r="B583" s="27">
        <v>298</v>
      </c>
      <c r="C583" s="28">
        <v>1102</v>
      </c>
      <c r="D583" s="29" t="s">
        <v>30</v>
      </c>
      <c r="E583" s="30" t="s">
        <v>3</v>
      </c>
      <c r="F583" s="29" t="s">
        <v>2</v>
      </c>
      <c r="G583" s="31" t="s">
        <v>29</v>
      </c>
      <c r="H583" s="32">
        <v>120</v>
      </c>
      <c r="I583" s="33">
        <v>435.7</v>
      </c>
      <c r="J583" s="34">
        <v>435.7</v>
      </c>
    </row>
    <row r="584" spans="1:10" ht="22.5" x14ac:dyDescent="0.2">
      <c r="A584" s="26" t="s">
        <v>14</v>
      </c>
      <c r="B584" s="27">
        <v>298</v>
      </c>
      <c r="C584" s="28">
        <v>1102</v>
      </c>
      <c r="D584" s="29" t="s">
        <v>30</v>
      </c>
      <c r="E584" s="30" t="s">
        <v>3</v>
      </c>
      <c r="F584" s="29" t="s">
        <v>2</v>
      </c>
      <c r="G584" s="31" t="s">
        <v>29</v>
      </c>
      <c r="H584" s="32">
        <v>200</v>
      </c>
      <c r="I584" s="33">
        <f>I585</f>
        <v>244.3</v>
      </c>
      <c r="J584" s="34">
        <f>J585</f>
        <v>244.3</v>
      </c>
    </row>
    <row r="585" spans="1:10" ht="22.5" x14ac:dyDescent="0.2">
      <c r="A585" s="26" t="s">
        <v>13</v>
      </c>
      <c r="B585" s="27">
        <v>298</v>
      </c>
      <c r="C585" s="28">
        <v>1102</v>
      </c>
      <c r="D585" s="29" t="s">
        <v>30</v>
      </c>
      <c r="E585" s="30" t="s">
        <v>3</v>
      </c>
      <c r="F585" s="29" t="s">
        <v>2</v>
      </c>
      <c r="G585" s="31" t="s">
        <v>29</v>
      </c>
      <c r="H585" s="32">
        <v>240</v>
      </c>
      <c r="I585" s="33">
        <v>244.3</v>
      </c>
      <c r="J585" s="34">
        <v>244.3</v>
      </c>
    </row>
    <row r="586" spans="1:10" ht="22.5" x14ac:dyDescent="0.2">
      <c r="A586" s="40" t="s">
        <v>28</v>
      </c>
      <c r="B586" s="41">
        <v>302</v>
      </c>
      <c r="C586" s="42" t="s">
        <v>7</v>
      </c>
      <c r="D586" s="43" t="s">
        <v>7</v>
      </c>
      <c r="E586" s="44" t="s">
        <v>7</v>
      </c>
      <c r="F586" s="43" t="s">
        <v>7</v>
      </c>
      <c r="G586" s="45" t="s">
        <v>7</v>
      </c>
      <c r="H586" s="46" t="s">
        <v>7</v>
      </c>
      <c r="I586" s="66">
        <f>I587</f>
        <v>6309.2</v>
      </c>
      <c r="J586" s="67">
        <f>J587</f>
        <v>6309.2</v>
      </c>
    </row>
    <row r="587" spans="1:10" x14ac:dyDescent="0.2">
      <c r="A587" s="26" t="s">
        <v>27</v>
      </c>
      <c r="B587" s="27">
        <v>302</v>
      </c>
      <c r="C587" s="28">
        <v>100</v>
      </c>
      <c r="D587" s="29" t="s">
        <v>7</v>
      </c>
      <c r="E587" s="30" t="s">
        <v>7</v>
      </c>
      <c r="F587" s="29" t="s">
        <v>7</v>
      </c>
      <c r="G587" s="31" t="s">
        <v>7</v>
      </c>
      <c r="H587" s="32" t="s">
        <v>7</v>
      </c>
      <c r="I587" s="33">
        <f>I588+I604</f>
        <v>6309.2</v>
      </c>
      <c r="J587" s="34">
        <f>J588+J604</f>
        <v>6309.2</v>
      </c>
    </row>
    <row r="588" spans="1:10" ht="33.6" customHeight="1" x14ac:dyDescent="0.2">
      <c r="A588" s="26" t="s">
        <v>26</v>
      </c>
      <c r="B588" s="27">
        <v>302</v>
      </c>
      <c r="C588" s="28">
        <v>103</v>
      </c>
      <c r="D588" s="29" t="s">
        <v>7</v>
      </c>
      <c r="E588" s="30" t="s">
        <v>7</v>
      </c>
      <c r="F588" s="29" t="s">
        <v>7</v>
      </c>
      <c r="G588" s="31" t="s">
        <v>7</v>
      </c>
      <c r="H588" s="32" t="s">
        <v>7</v>
      </c>
      <c r="I588" s="33">
        <f>I589</f>
        <v>4402</v>
      </c>
      <c r="J588" s="34">
        <f>J589</f>
        <v>4402</v>
      </c>
    </row>
    <row r="589" spans="1:10" ht="42" customHeight="1" x14ac:dyDescent="0.2">
      <c r="A589" s="26" t="s">
        <v>25</v>
      </c>
      <c r="B589" s="27">
        <v>302</v>
      </c>
      <c r="C589" s="28">
        <v>103</v>
      </c>
      <c r="D589" s="29" t="s">
        <v>19</v>
      </c>
      <c r="E589" s="30" t="s">
        <v>3</v>
      </c>
      <c r="F589" s="29" t="s">
        <v>2</v>
      </c>
      <c r="G589" s="31" t="s">
        <v>9</v>
      </c>
      <c r="H589" s="32" t="s">
        <v>7</v>
      </c>
      <c r="I589" s="33">
        <f>I590+I594+I600</f>
        <v>4402</v>
      </c>
      <c r="J589" s="34">
        <f>J590+J594+J600</f>
        <v>4402</v>
      </c>
    </row>
    <row r="590" spans="1:10" ht="22.5" x14ac:dyDescent="0.2">
      <c r="A590" s="26" t="s">
        <v>24</v>
      </c>
      <c r="B590" s="27">
        <v>302</v>
      </c>
      <c r="C590" s="28">
        <v>103</v>
      </c>
      <c r="D590" s="29" t="s">
        <v>19</v>
      </c>
      <c r="E590" s="30" t="s">
        <v>23</v>
      </c>
      <c r="F590" s="29" t="s">
        <v>2</v>
      </c>
      <c r="G590" s="31" t="s">
        <v>9</v>
      </c>
      <c r="H590" s="32" t="s">
        <v>7</v>
      </c>
      <c r="I590" s="33">
        <f t="shared" ref="I590:J592" si="33">I591</f>
        <v>1967.2</v>
      </c>
      <c r="J590" s="34">
        <f t="shared" si="33"/>
        <v>1967.2</v>
      </c>
    </row>
    <row r="591" spans="1:10" ht="22.5" x14ac:dyDescent="0.2">
      <c r="A591" s="26" t="s">
        <v>15</v>
      </c>
      <c r="B591" s="27">
        <v>302</v>
      </c>
      <c r="C591" s="28">
        <v>103</v>
      </c>
      <c r="D591" s="29" t="s">
        <v>19</v>
      </c>
      <c r="E591" s="30" t="s">
        <v>23</v>
      </c>
      <c r="F591" s="29" t="s">
        <v>2</v>
      </c>
      <c r="G591" s="31" t="s">
        <v>11</v>
      </c>
      <c r="H591" s="32" t="s">
        <v>7</v>
      </c>
      <c r="I591" s="33">
        <f t="shared" si="33"/>
        <v>1967.2</v>
      </c>
      <c r="J591" s="34">
        <f t="shared" si="33"/>
        <v>1967.2</v>
      </c>
    </row>
    <row r="592" spans="1:10" ht="43.9" customHeight="1" x14ac:dyDescent="0.2">
      <c r="A592" s="26" t="s">
        <v>6</v>
      </c>
      <c r="B592" s="27">
        <v>302</v>
      </c>
      <c r="C592" s="28">
        <v>103</v>
      </c>
      <c r="D592" s="29" t="s">
        <v>19</v>
      </c>
      <c r="E592" s="30" t="s">
        <v>23</v>
      </c>
      <c r="F592" s="29" t="s">
        <v>2</v>
      </c>
      <c r="G592" s="31" t="s">
        <v>11</v>
      </c>
      <c r="H592" s="32">
        <v>100</v>
      </c>
      <c r="I592" s="33">
        <f t="shared" si="33"/>
        <v>1967.2</v>
      </c>
      <c r="J592" s="34">
        <f t="shared" si="33"/>
        <v>1967.2</v>
      </c>
    </row>
    <row r="593" spans="1:10" ht="22.5" x14ac:dyDescent="0.2">
      <c r="A593" s="26" t="s">
        <v>5</v>
      </c>
      <c r="B593" s="27">
        <v>302</v>
      </c>
      <c r="C593" s="28">
        <v>103</v>
      </c>
      <c r="D593" s="29" t="s">
        <v>19</v>
      </c>
      <c r="E593" s="30" t="s">
        <v>23</v>
      </c>
      <c r="F593" s="29" t="s">
        <v>2</v>
      </c>
      <c r="G593" s="31" t="s">
        <v>11</v>
      </c>
      <c r="H593" s="32">
        <v>120</v>
      </c>
      <c r="I593" s="33">
        <f>1569.4+397.8</f>
        <v>1967.2</v>
      </c>
      <c r="J593" s="34">
        <f>397.8+1569.4</f>
        <v>1967.2</v>
      </c>
    </row>
    <row r="594" spans="1:10" x14ac:dyDescent="0.2">
      <c r="A594" s="26" t="s">
        <v>22</v>
      </c>
      <c r="B594" s="27">
        <v>302</v>
      </c>
      <c r="C594" s="28">
        <v>103</v>
      </c>
      <c r="D594" s="29" t="s">
        <v>19</v>
      </c>
      <c r="E594" s="30" t="s">
        <v>21</v>
      </c>
      <c r="F594" s="29" t="s">
        <v>2</v>
      </c>
      <c r="G594" s="31" t="s">
        <v>9</v>
      </c>
      <c r="H594" s="32" t="s">
        <v>7</v>
      </c>
      <c r="I594" s="33">
        <f>I595</f>
        <v>1934.2</v>
      </c>
      <c r="J594" s="34">
        <f>J595</f>
        <v>1934.2</v>
      </c>
    </row>
    <row r="595" spans="1:10" ht="22.5" x14ac:dyDescent="0.2">
      <c r="A595" s="26" t="s">
        <v>15</v>
      </c>
      <c r="B595" s="27">
        <v>302</v>
      </c>
      <c r="C595" s="28">
        <v>103</v>
      </c>
      <c r="D595" s="29" t="s">
        <v>19</v>
      </c>
      <c r="E595" s="30" t="s">
        <v>21</v>
      </c>
      <c r="F595" s="29" t="s">
        <v>2</v>
      </c>
      <c r="G595" s="31" t="s">
        <v>11</v>
      </c>
      <c r="H595" s="32" t="s">
        <v>7</v>
      </c>
      <c r="I595" s="33">
        <f>I596+I598</f>
        <v>1934.2</v>
      </c>
      <c r="J595" s="34">
        <f>J596+J598</f>
        <v>1934.2</v>
      </c>
    </row>
    <row r="596" spans="1:10" ht="42.6" customHeight="1" x14ac:dyDescent="0.2">
      <c r="A596" s="26" t="s">
        <v>6</v>
      </c>
      <c r="B596" s="27">
        <v>302</v>
      </c>
      <c r="C596" s="28">
        <v>103</v>
      </c>
      <c r="D596" s="29" t="s">
        <v>19</v>
      </c>
      <c r="E596" s="30" t="s">
        <v>21</v>
      </c>
      <c r="F596" s="29" t="s">
        <v>2</v>
      </c>
      <c r="G596" s="31" t="s">
        <v>11</v>
      </c>
      <c r="H596" s="32">
        <v>100</v>
      </c>
      <c r="I596" s="33">
        <f>I597</f>
        <v>1525.2</v>
      </c>
      <c r="J596" s="34">
        <f>J597</f>
        <v>1525.2</v>
      </c>
    </row>
    <row r="597" spans="1:10" ht="22.5" x14ac:dyDescent="0.2">
      <c r="A597" s="26" t="s">
        <v>5</v>
      </c>
      <c r="B597" s="27">
        <v>302</v>
      </c>
      <c r="C597" s="28">
        <v>103</v>
      </c>
      <c r="D597" s="29" t="s">
        <v>19</v>
      </c>
      <c r="E597" s="30" t="s">
        <v>21</v>
      </c>
      <c r="F597" s="29" t="s">
        <v>2</v>
      </c>
      <c r="G597" s="31" t="s">
        <v>11</v>
      </c>
      <c r="H597" s="32">
        <v>120</v>
      </c>
      <c r="I597" s="33">
        <f>1098.5+95+331.7</f>
        <v>1525.2</v>
      </c>
      <c r="J597" s="34">
        <f>1098.5+95+331.7</f>
        <v>1525.2</v>
      </c>
    </row>
    <row r="598" spans="1:10" ht="22.5" x14ac:dyDescent="0.2">
      <c r="A598" s="26" t="s">
        <v>14</v>
      </c>
      <c r="B598" s="27">
        <v>302</v>
      </c>
      <c r="C598" s="28">
        <v>103</v>
      </c>
      <c r="D598" s="29" t="s">
        <v>19</v>
      </c>
      <c r="E598" s="30" t="s">
        <v>21</v>
      </c>
      <c r="F598" s="29" t="s">
        <v>2</v>
      </c>
      <c r="G598" s="31" t="s">
        <v>11</v>
      </c>
      <c r="H598" s="32">
        <v>200</v>
      </c>
      <c r="I598" s="33">
        <f>I599</f>
        <v>409</v>
      </c>
      <c r="J598" s="34">
        <f>J599</f>
        <v>409</v>
      </c>
    </row>
    <row r="599" spans="1:10" ht="22.5" x14ac:dyDescent="0.2">
      <c r="A599" s="26" t="s">
        <v>13</v>
      </c>
      <c r="B599" s="27">
        <v>302</v>
      </c>
      <c r="C599" s="28">
        <v>103</v>
      </c>
      <c r="D599" s="29" t="s">
        <v>19</v>
      </c>
      <c r="E599" s="30" t="s">
        <v>21</v>
      </c>
      <c r="F599" s="29" t="s">
        <v>2</v>
      </c>
      <c r="G599" s="31" t="s">
        <v>11</v>
      </c>
      <c r="H599" s="32">
        <v>240</v>
      </c>
      <c r="I599" s="33">
        <f>386.6+22.4</f>
        <v>409</v>
      </c>
      <c r="J599" s="34">
        <f>386.6+22.4</f>
        <v>409</v>
      </c>
    </row>
    <row r="600" spans="1:10" x14ac:dyDescent="0.2">
      <c r="A600" s="26" t="s">
        <v>20</v>
      </c>
      <c r="B600" s="27">
        <v>302</v>
      </c>
      <c r="C600" s="28">
        <v>103</v>
      </c>
      <c r="D600" s="29" t="s">
        <v>19</v>
      </c>
      <c r="E600" s="30" t="s">
        <v>18</v>
      </c>
      <c r="F600" s="29" t="s">
        <v>2</v>
      </c>
      <c r="G600" s="31" t="s">
        <v>9</v>
      </c>
      <c r="H600" s="32" t="s">
        <v>7</v>
      </c>
      <c r="I600" s="33">
        <f t="shared" ref="I600:J602" si="34">I601</f>
        <v>500.59999999999997</v>
      </c>
      <c r="J600" s="34">
        <f t="shared" si="34"/>
        <v>500.59999999999997</v>
      </c>
    </row>
    <row r="601" spans="1:10" ht="22.5" x14ac:dyDescent="0.2">
      <c r="A601" s="26" t="s">
        <v>15</v>
      </c>
      <c r="B601" s="27">
        <v>302</v>
      </c>
      <c r="C601" s="28">
        <v>103</v>
      </c>
      <c r="D601" s="29" t="s">
        <v>19</v>
      </c>
      <c r="E601" s="30" t="s">
        <v>18</v>
      </c>
      <c r="F601" s="29" t="s">
        <v>2</v>
      </c>
      <c r="G601" s="31" t="s">
        <v>11</v>
      </c>
      <c r="H601" s="32" t="s">
        <v>7</v>
      </c>
      <c r="I601" s="33">
        <f t="shared" si="34"/>
        <v>500.59999999999997</v>
      </c>
      <c r="J601" s="34">
        <f t="shared" si="34"/>
        <v>500.59999999999997</v>
      </c>
    </row>
    <row r="602" spans="1:10" ht="45" x14ac:dyDescent="0.2">
      <c r="A602" s="26" t="s">
        <v>6</v>
      </c>
      <c r="B602" s="27">
        <v>302</v>
      </c>
      <c r="C602" s="28">
        <v>103</v>
      </c>
      <c r="D602" s="29" t="s">
        <v>19</v>
      </c>
      <c r="E602" s="30" t="s">
        <v>18</v>
      </c>
      <c r="F602" s="29" t="s">
        <v>2</v>
      </c>
      <c r="G602" s="31" t="s">
        <v>11</v>
      </c>
      <c r="H602" s="32">
        <v>100</v>
      </c>
      <c r="I602" s="33">
        <f t="shared" si="34"/>
        <v>500.59999999999997</v>
      </c>
      <c r="J602" s="34">
        <f t="shared" si="34"/>
        <v>500.59999999999997</v>
      </c>
    </row>
    <row r="603" spans="1:10" ht="22.5" x14ac:dyDescent="0.2">
      <c r="A603" s="26" t="s">
        <v>5</v>
      </c>
      <c r="B603" s="27">
        <v>302</v>
      </c>
      <c r="C603" s="28">
        <v>103</v>
      </c>
      <c r="D603" s="29" t="s">
        <v>19</v>
      </c>
      <c r="E603" s="30" t="s">
        <v>18</v>
      </c>
      <c r="F603" s="29" t="s">
        <v>2</v>
      </c>
      <c r="G603" s="31" t="s">
        <v>11</v>
      </c>
      <c r="H603" s="32">
        <v>120</v>
      </c>
      <c r="I603" s="33">
        <f>22.9+470.7+7</f>
        <v>500.59999999999997</v>
      </c>
      <c r="J603" s="34">
        <f>22.9+470.7+7</f>
        <v>500.59999999999997</v>
      </c>
    </row>
    <row r="604" spans="1:10" ht="33.75" x14ac:dyDescent="0.2">
      <c r="A604" s="26" t="s">
        <v>17</v>
      </c>
      <c r="B604" s="27">
        <v>302</v>
      </c>
      <c r="C604" s="28">
        <v>106</v>
      </c>
      <c r="D604" s="29" t="s">
        <v>7</v>
      </c>
      <c r="E604" s="30" t="s">
        <v>7</v>
      </c>
      <c r="F604" s="29" t="s">
        <v>7</v>
      </c>
      <c r="G604" s="31" t="s">
        <v>7</v>
      </c>
      <c r="H604" s="32" t="s">
        <v>7</v>
      </c>
      <c r="I604" s="33">
        <f>I605+I611</f>
        <v>1907.2</v>
      </c>
      <c r="J604" s="34">
        <f>J605+J611</f>
        <v>1907.2</v>
      </c>
    </row>
    <row r="605" spans="1:10" ht="22.15" customHeight="1" x14ac:dyDescent="0.2">
      <c r="A605" s="26" t="s">
        <v>16</v>
      </c>
      <c r="B605" s="27">
        <v>302</v>
      </c>
      <c r="C605" s="28">
        <v>106</v>
      </c>
      <c r="D605" s="29" t="s">
        <v>12</v>
      </c>
      <c r="E605" s="30" t="s">
        <v>3</v>
      </c>
      <c r="F605" s="29" t="s">
        <v>2</v>
      </c>
      <c r="G605" s="31" t="s">
        <v>9</v>
      </c>
      <c r="H605" s="32" t="s">
        <v>7</v>
      </c>
      <c r="I605" s="33">
        <f>I606</f>
        <v>1467.2</v>
      </c>
      <c r="J605" s="34">
        <f>J606</f>
        <v>1467.2</v>
      </c>
    </row>
    <row r="606" spans="1:10" ht="22.5" x14ac:dyDescent="0.2">
      <c r="A606" s="26" t="s">
        <v>15</v>
      </c>
      <c r="B606" s="27">
        <v>302</v>
      </c>
      <c r="C606" s="28">
        <v>106</v>
      </c>
      <c r="D606" s="29" t="s">
        <v>12</v>
      </c>
      <c r="E606" s="30" t="s">
        <v>3</v>
      </c>
      <c r="F606" s="29" t="s">
        <v>2</v>
      </c>
      <c r="G606" s="31" t="s">
        <v>11</v>
      </c>
      <c r="H606" s="32" t="s">
        <v>7</v>
      </c>
      <c r="I606" s="33">
        <f>I607+I609</f>
        <v>1467.2</v>
      </c>
      <c r="J606" s="34">
        <f>J607+J609</f>
        <v>1467.2</v>
      </c>
    </row>
    <row r="607" spans="1:10" ht="43.9" customHeight="1" x14ac:dyDescent="0.2">
      <c r="A607" s="26" t="s">
        <v>6</v>
      </c>
      <c r="B607" s="27">
        <v>302</v>
      </c>
      <c r="C607" s="28">
        <v>106</v>
      </c>
      <c r="D607" s="29" t="s">
        <v>12</v>
      </c>
      <c r="E607" s="30" t="s">
        <v>3</v>
      </c>
      <c r="F607" s="29" t="s">
        <v>2</v>
      </c>
      <c r="G607" s="31" t="s">
        <v>11</v>
      </c>
      <c r="H607" s="32">
        <v>100</v>
      </c>
      <c r="I607" s="33">
        <f>I608</f>
        <v>1411.2</v>
      </c>
      <c r="J607" s="34">
        <f>J608</f>
        <v>1411.2</v>
      </c>
    </row>
    <row r="608" spans="1:10" ht="22.5" x14ac:dyDescent="0.2">
      <c r="A608" s="26" t="s">
        <v>5</v>
      </c>
      <c r="B608" s="27">
        <v>302</v>
      </c>
      <c r="C608" s="28">
        <v>106</v>
      </c>
      <c r="D608" s="29" t="s">
        <v>12</v>
      </c>
      <c r="E608" s="30" t="s">
        <v>3</v>
      </c>
      <c r="F608" s="29" t="s">
        <v>2</v>
      </c>
      <c r="G608" s="31" t="s">
        <v>11</v>
      </c>
      <c r="H608" s="32">
        <v>120</v>
      </c>
      <c r="I608" s="33">
        <f>1049+45.4+316.8</f>
        <v>1411.2</v>
      </c>
      <c r="J608" s="34">
        <f>1049+45.4+316.8</f>
        <v>1411.2</v>
      </c>
    </row>
    <row r="609" spans="1:10" ht="22.5" x14ac:dyDescent="0.2">
      <c r="A609" s="26" t="s">
        <v>14</v>
      </c>
      <c r="B609" s="27">
        <v>302</v>
      </c>
      <c r="C609" s="28">
        <v>106</v>
      </c>
      <c r="D609" s="29" t="s">
        <v>12</v>
      </c>
      <c r="E609" s="30" t="s">
        <v>3</v>
      </c>
      <c r="F609" s="29" t="s">
        <v>2</v>
      </c>
      <c r="G609" s="31" t="s">
        <v>11</v>
      </c>
      <c r="H609" s="32">
        <v>200</v>
      </c>
      <c r="I609" s="33">
        <f>I610</f>
        <v>56</v>
      </c>
      <c r="J609" s="34">
        <f>J610</f>
        <v>56</v>
      </c>
    </row>
    <row r="610" spans="1:10" ht="24.6" customHeight="1" x14ac:dyDescent="0.2">
      <c r="A610" s="26" t="s">
        <v>13</v>
      </c>
      <c r="B610" s="27">
        <v>302</v>
      </c>
      <c r="C610" s="28">
        <v>106</v>
      </c>
      <c r="D610" s="29" t="s">
        <v>12</v>
      </c>
      <c r="E610" s="30" t="s">
        <v>3</v>
      </c>
      <c r="F610" s="29" t="s">
        <v>2</v>
      </c>
      <c r="G610" s="31" t="s">
        <v>11</v>
      </c>
      <c r="H610" s="32">
        <v>240</v>
      </c>
      <c r="I610" s="33">
        <v>56</v>
      </c>
      <c r="J610" s="34">
        <v>56</v>
      </c>
    </row>
    <row r="611" spans="1:10" ht="22.5" x14ac:dyDescent="0.2">
      <c r="A611" s="26" t="s">
        <v>10</v>
      </c>
      <c r="B611" s="27">
        <v>302</v>
      </c>
      <c r="C611" s="28">
        <v>106</v>
      </c>
      <c r="D611" s="29" t="s">
        <v>4</v>
      </c>
      <c r="E611" s="30" t="s">
        <v>3</v>
      </c>
      <c r="F611" s="29" t="s">
        <v>2</v>
      </c>
      <c r="G611" s="31" t="s">
        <v>9</v>
      </c>
      <c r="H611" s="32" t="s">
        <v>7</v>
      </c>
      <c r="I611" s="33">
        <f t="shared" ref="I611:J613" si="35">I612</f>
        <v>440</v>
      </c>
      <c r="J611" s="34">
        <f t="shared" si="35"/>
        <v>440</v>
      </c>
    </row>
    <row r="612" spans="1:10" ht="45.6" customHeight="1" x14ac:dyDescent="0.2">
      <c r="A612" s="26" t="s">
        <v>8</v>
      </c>
      <c r="B612" s="27">
        <v>302</v>
      </c>
      <c r="C612" s="28">
        <v>106</v>
      </c>
      <c r="D612" s="29" t="s">
        <v>4</v>
      </c>
      <c r="E612" s="30" t="s">
        <v>3</v>
      </c>
      <c r="F612" s="29" t="s">
        <v>2</v>
      </c>
      <c r="G612" s="31" t="s">
        <v>1</v>
      </c>
      <c r="H612" s="32" t="s">
        <v>7</v>
      </c>
      <c r="I612" s="33">
        <f t="shared" si="35"/>
        <v>440</v>
      </c>
      <c r="J612" s="34">
        <f t="shared" si="35"/>
        <v>440</v>
      </c>
    </row>
    <row r="613" spans="1:10" ht="43.9" customHeight="1" x14ac:dyDescent="0.2">
      <c r="A613" s="26" t="s">
        <v>6</v>
      </c>
      <c r="B613" s="27">
        <v>302</v>
      </c>
      <c r="C613" s="28">
        <v>106</v>
      </c>
      <c r="D613" s="29" t="s">
        <v>4</v>
      </c>
      <c r="E613" s="30" t="s">
        <v>3</v>
      </c>
      <c r="F613" s="29" t="s">
        <v>2</v>
      </c>
      <c r="G613" s="31" t="s">
        <v>1</v>
      </c>
      <c r="H613" s="32">
        <v>100</v>
      </c>
      <c r="I613" s="33">
        <f t="shared" si="35"/>
        <v>440</v>
      </c>
      <c r="J613" s="34">
        <f t="shared" si="35"/>
        <v>440</v>
      </c>
    </row>
    <row r="614" spans="1:10" ht="22.5" x14ac:dyDescent="0.2">
      <c r="A614" s="26" t="s">
        <v>5</v>
      </c>
      <c r="B614" s="27">
        <v>302</v>
      </c>
      <c r="C614" s="28">
        <v>106</v>
      </c>
      <c r="D614" s="29" t="s">
        <v>4</v>
      </c>
      <c r="E614" s="30" t="s">
        <v>3</v>
      </c>
      <c r="F614" s="29" t="s">
        <v>2</v>
      </c>
      <c r="G614" s="31" t="s">
        <v>1</v>
      </c>
      <c r="H614" s="32">
        <v>120</v>
      </c>
      <c r="I614" s="33">
        <f>338+102</f>
        <v>440</v>
      </c>
      <c r="J614" s="34">
        <f>338+102</f>
        <v>440</v>
      </c>
    </row>
    <row r="615" spans="1:10" x14ac:dyDescent="0.2">
      <c r="A615" s="40" t="s">
        <v>256</v>
      </c>
      <c r="B615" s="41"/>
      <c r="C615" s="42"/>
      <c r="D615" s="43"/>
      <c r="E615" s="44"/>
      <c r="F615" s="43"/>
      <c r="G615" s="45"/>
      <c r="H615" s="46"/>
      <c r="I615" s="66">
        <v>20000</v>
      </c>
      <c r="J615" s="67">
        <v>35000</v>
      </c>
    </row>
    <row r="616" spans="1:10" ht="18" customHeight="1" thickBot="1" x14ac:dyDescent="0.25">
      <c r="A616" s="96" t="s">
        <v>0</v>
      </c>
      <c r="B616" s="97"/>
      <c r="C616" s="97"/>
      <c r="D616" s="97"/>
      <c r="E616" s="97"/>
      <c r="F616" s="97"/>
      <c r="G616" s="97"/>
      <c r="H616" s="97"/>
      <c r="I616" s="89">
        <f>I11+I110+I191+I319+I415+I371+I448+I586+I615</f>
        <v>1075883.2</v>
      </c>
      <c r="J616" s="90">
        <f>J11+J110+J191+J319+J371+J415+J448+J586+J615</f>
        <v>1112759.7</v>
      </c>
    </row>
    <row r="617" spans="1:10" x14ac:dyDescent="0.2">
      <c r="A617" s="12"/>
      <c r="B617" s="12"/>
      <c r="C617" s="12"/>
      <c r="D617" s="2"/>
      <c r="E617" s="2"/>
      <c r="F617" s="2"/>
      <c r="G617" s="2"/>
      <c r="H617" s="2"/>
    </row>
    <row r="618" spans="1:10" x14ac:dyDescent="0.2">
      <c r="A618" s="12"/>
      <c r="B618" s="12"/>
      <c r="C618" s="12"/>
      <c r="D618" s="12"/>
      <c r="E618" s="12"/>
      <c r="F618" s="12"/>
      <c r="G618" s="12"/>
      <c r="H618" s="12"/>
    </row>
  </sheetData>
  <sheetProtection sort="0" autoFilter="0"/>
  <autoFilter ref="A10:L616"/>
  <mergeCells count="10">
    <mergeCell ref="H2:J2"/>
    <mergeCell ref="I8:J8"/>
    <mergeCell ref="A5:J5"/>
    <mergeCell ref="I1:J1"/>
    <mergeCell ref="A616:H616"/>
    <mergeCell ref="A8:A9"/>
    <mergeCell ref="B8:B9"/>
    <mergeCell ref="C8:C9"/>
    <mergeCell ref="D8:G9"/>
    <mergeCell ref="H8:H9"/>
  </mergeCells>
  <pageMargins left="0.59055118110236227" right="0.19685039370078741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1"/>
  <sheetViews>
    <sheetView view="pageBreakPreview" topLeftCell="A2" zoomScaleNormal="100" zoomScaleSheetLayoutView="100" workbookViewId="0">
      <selection activeCell="H15" sqref="H15"/>
    </sheetView>
  </sheetViews>
  <sheetFormatPr defaultColWidth="9.140625" defaultRowHeight="12.75" x14ac:dyDescent="0.2"/>
  <cols>
    <col min="1" max="1" width="46.140625" style="10" customWidth="1"/>
    <col min="2" max="2" width="6.28515625" style="10" customWidth="1"/>
    <col min="3" max="3" width="4.42578125" style="10" customWidth="1"/>
    <col min="4" max="4" width="5.5703125" style="10" customWidth="1"/>
    <col min="5" max="5" width="8.42578125" style="10" customWidth="1"/>
    <col min="6" max="6" width="10.7109375" style="10" customWidth="1"/>
    <col min="7" max="7" width="12.7109375" style="1" customWidth="1"/>
    <col min="8" max="8" width="13.140625" style="1" customWidth="1"/>
    <col min="9" max="9" width="1" style="1" customWidth="1"/>
    <col min="10" max="224" width="9.140625" style="1" customWidth="1"/>
    <col min="225" max="16384" width="9.140625" style="1"/>
  </cols>
  <sheetData>
    <row r="1" spans="1:8" hidden="1" x14ac:dyDescent="0.2"/>
    <row r="2" spans="1:8" ht="15.6" customHeight="1" x14ac:dyDescent="0.2">
      <c r="G2" s="95" t="s">
        <v>322</v>
      </c>
      <c r="H2" s="95"/>
    </row>
    <row r="3" spans="1:8" ht="42" customHeight="1" x14ac:dyDescent="0.2">
      <c r="A3" s="2"/>
      <c r="B3" s="2"/>
      <c r="C3" s="2"/>
      <c r="D3" s="2"/>
      <c r="E3" s="2"/>
      <c r="F3" s="105" t="s">
        <v>328</v>
      </c>
      <c r="G3" s="105"/>
      <c r="H3" s="105"/>
    </row>
    <row r="4" spans="1:8" ht="23.45" customHeight="1" x14ac:dyDescent="0.2">
      <c r="A4" s="106" t="s">
        <v>267</v>
      </c>
      <c r="B4" s="106"/>
      <c r="C4" s="106"/>
      <c r="D4" s="106"/>
      <c r="E4" s="106"/>
      <c r="F4" s="106"/>
      <c r="G4" s="106"/>
      <c r="H4" s="106"/>
    </row>
    <row r="5" spans="1:8" x14ac:dyDescent="0.2">
      <c r="A5" s="106" t="s">
        <v>268</v>
      </c>
      <c r="B5" s="106"/>
      <c r="C5" s="106"/>
      <c r="D5" s="106"/>
      <c r="E5" s="106"/>
      <c r="F5" s="106"/>
      <c r="G5" s="106"/>
      <c r="H5" s="106"/>
    </row>
    <row r="6" spans="1:8" x14ac:dyDescent="0.2">
      <c r="A6" s="107" t="s">
        <v>273</v>
      </c>
      <c r="B6" s="107"/>
      <c r="C6" s="107"/>
      <c r="D6" s="107"/>
      <c r="E6" s="107"/>
      <c r="F6" s="107"/>
      <c r="G6" s="107"/>
      <c r="H6" s="107"/>
    </row>
    <row r="7" spans="1:8" ht="27" customHeight="1" x14ac:dyDescent="0.2">
      <c r="A7" s="8"/>
      <c r="B7" s="8"/>
      <c r="C7" s="8"/>
      <c r="D7" s="8"/>
      <c r="E7" s="8"/>
      <c r="F7" s="8"/>
      <c r="G7" s="8"/>
    </row>
    <row r="8" spans="1:8" ht="13.5" customHeight="1" thickBot="1" x14ac:dyDescent="0.25">
      <c r="A8" s="8"/>
      <c r="B8" s="8"/>
      <c r="C8" s="8"/>
      <c r="D8" s="8"/>
      <c r="E8" s="8"/>
      <c r="F8" s="8"/>
      <c r="G8" s="108" t="s">
        <v>269</v>
      </c>
      <c r="H8" s="108"/>
    </row>
    <row r="9" spans="1:8" ht="13.9" customHeight="1" thickBot="1" x14ac:dyDescent="0.25">
      <c r="A9" s="98" t="s">
        <v>255</v>
      </c>
      <c r="B9" s="100" t="s">
        <v>252</v>
      </c>
      <c r="C9" s="100"/>
      <c r="D9" s="100"/>
      <c r="E9" s="98"/>
      <c r="F9" s="100" t="s">
        <v>251</v>
      </c>
      <c r="G9" s="102" t="s">
        <v>250</v>
      </c>
      <c r="H9" s="103"/>
    </row>
    <row r="10" spans="1:8" ht="22.9" customHeight="1" thickBot="1" x14ac:dyDescent="0.25">
      <c r="A10" s="99"/>
      <c r="B10" s="100"/>
      <c r="C10" s="100"/>
      <c r="D10" s="100"/>
      <c r="E10" s="98"/>
      <c r="F10" s="100"/>
      <c r="G10" s="16" t="s">
        <v>249</v>
      </c>
      <c r="H10" s="14" t="s">
        <v>265</v>
      </c>
    </row>
    <row r="11" spans="1:8" ht="13.5" thickBot="1" x14ac:dyDescent="0.25">
      <c r="A11" s="7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17">
        <v>7</v>
      </c>
      <c r="H11" s="18">
        <v>8</v>
      </c>
    </row>
    <row r="12" spans="1:8" ht="33.75" customHeight="1" x14ac:dyDescent="0.2">
      <c r="A12" s="47" t="s">
        <v>270</v>
      </c>
      <c r="B12" s="48"/>
      <c r="C12" s="49"/>
      <c r="D12" s="48"/>
      <c r="E12" s="50"/>
      <c r="F12" s="51"/>
      <c r="G12" s="57">
        <f>G13+G37+G93+G107+G184+G229+G267+G310+G331+G350+G354+G376+G369</f>
        <v>1034821.7999999999</v>
      </c>
      <c r="H12" s="57">
        <f>H13+H37+H93+H107+H184+H229+H267+H310+H331+H350+H354+H376+H369</f>
        <v>1057390.4000000001</v>
      </c>
    </row>
    <row r="13" spans="1:8" ht="75.599999999999994" customHeight="1" x14ac:dyDescent="0.2">
      <c r="A13" s="40" t="s">
        <v>304</v>
      </c>
      <c r="B13" s="52" t="s">
        <v>108</v>
      </c>
      <c r="C13" s="53" t="s">
        <v>3</v>
      </c>
      <c r="D13" s="52" t="s">
        <v>2</v>
      </c>
      <c r="E13" s="54" t="s">
        <v>9</v>
      </c>
      <c r="F13" s="46" t="s">
        <v>7</v>
      </c>
      <c r="G13" s="57">
        <f>G14+G17+G20+G25+G28+G31+G34</f>
        <v>8914.1</v>
      </c>
      <c r="H13" s="57">
        <f>H14+H17+H20+H25+H28+H31+H34</f>
        <v>8914.1</v>
      </c>
    </row>
    <row r="14" spans="1:8" ht="33.75" customHeight="1" x14ac:dyDescent="0.2">
      <c r="A14" s="26" t="s">
        <v>121</v>
      </c>
      <c r="B14" s="37" t="s">
        <v>108</v>
      </c>
      <c r="C14" s="38" t="s">
        <v>3</v>
      </c>
      <c r="D14" s="37" t="s">
        <v>2</v>
      </c>
      <c r="E14" s="39" t="s">
        <v>120</v>
      </c>
      <c r="F14" s="32" t="s">
        <v>7</v>
      </c>
      <c r="G14" s="55">
        <f>G15</f>
        <v>608</v>
      </c>
      <c r="H14" s="55">
        <f>H15</f>
        <v>608</v>
      </c>
    </row>
    <row r="15" spans="1:8" ht="12.75" customHeight="1" x14ac:dyDescent="0.2">
      <c r="A15" s="26" t="s">
        <v>71</v>
      </c>
      <c r="B15" s="37" t="s">
        <v>108</v>
      </c>
      <c r="C15" s="38" t="s">
        <v>3</v>
      </c>
      <c r="D15" s="37" t="s">
        <v>2</v>
      </c>
      <c r="E15" s="39" t="s">
        <v>120</v>
      </c>
      <c r="F15" s="32">
        <v>800</v>
      </c>
      <c r="G15" s="55">
        <f>G16</f>
        <v>608</v>
      </c>
      <c r="H15" s="55">
        <f>H16</f>
        <v>608</v>
      </c>
    </row>
    <row r="16" spans="1:8" ht="45" customHeight="1" x14ac:dyDescent="0.2">
      <c r="A16" s="26" t="s">
        <v>109</v>
      </c>
      <c r="B16" s="37" t="s">
        <v>108</v>
      </c>
      <c r="C16" s="38" t="s">
        <v>3</v>
      </c>
      <c r="D16" s="37" t="s">
        <v>2</v>
      </c>
      <c r="E16" s="39" t="s">
        <v>120</v>
      </c>
      <c r="F16" s="32">
        <v>810</v>
      </c>
      <c r="G16" s="55">
        <v>608</v>
      </c>
      <c r="H16" s="55">
        <v>608</v>
      </c>
    </row>
    <row r="17" spans="1:8" ht="22.5" customHeight="1" x14ac:dyDescent="0.2">
      <c r="A17" s="26" t="s">
        <v>123</v>
      </c>
      <c r="B17" s="37" t="s">
        <v>108</v>
      </c>
      <c r="C17" s="38" t="s">
        <v>3</v>
      </c>
      <c r="D17" s="37" t="s">
        <v>2</v>
      </c>
      <c r="E17" s="39" t="s">
        <v>122</v>
      </c>
      <c r="F17" s="32" t="s">
        <v>7</v>
      </c>
      <c r="G17" s="55">
        <f>G18</f>
        <v>25</v>
      </c>
      <c r="H17" s="55">
        <f>H18</f>
        <v>25</v>
      </c>
    </row>
    <row r="18" spans="1:8" ht="22.5" customHeight="1" x14ac:dyDescent="0.2">
      <c r="A18" s="26" t="s">
        <v>14</v>
      </c>
      <c r="B18" s="37" t="s">
        <v>108</v>
      </c>
      <c r="C18" s="38" t="s">
        <v>3</v>
      </c>
      <c r="D18" s="37" t="s">
        <v>2</v>
      </c>
      <c r="E18" s="39" t="s">
        <v>122</v>
      </c>
      <c r="F18" s="32">
        <v>200</v>
      </c>
      <c r="G18" s="55">
        <f>G19</f>
        <v>25</v>
      </c>
      <c r="H18" s="55">
        <f>H19</f>
        <v>25</v>
      </c>
    </row>
    <row r="19" spans="1:8" ht="22.5" customHeight="1" x14ac:dyDescent="0.2">
      <c r="A19" s="26" t="s">
        <v>13</v>
      </c>
      <c r="B19" s="37" t="s">
        <v>108</v>
      </c>
      <c r="C19" s="38" t="s">
        <v>3</v>
      </c>
      <c r="D19" s="37" t="s">
        <v>2</v>
      </c>
      <c r="E19" s="39" t="s">
        <v>122</v>
      </c>
      <c r="F19" s="32">
        <v>240</v>
      </c>
      <c r="G19" s="55">
        <v>25</v>
      </c>
      <c r="H19" s="55">
        <v>25</v>
      </c>
    </row>
    <row r="20" spans="1:8" ht="22.5" customHeight="1" x14ac:dyDescent="0.2">
      <c r="A20" s="26" t="s">
        <v>15</v>
      </c>
      <c r="B20" s="37" t="s">
        <v>108</v>
      </c>
      <c r="C20" s="38" t="s">
        <v>3</v>
      </c>
      <c r="D20" s="37" t="s">
        <v>2</v>
      </c>
      <c r="E20" s="39" t="s">
        <v>11</v>
      </c>
      <c r="F20" s="32" t="s">
        <v>7</v>
      </c>
      <c r="G20" s="55">
        <f>G21+G23</f>
        <v>7776</v>
      </c>
      <c r="H20" s="55">
        <f>H21+H23</f>
        <v>7776</v>
      </c>
    </row>
    <row r="21" spans="1:8" ht="56.25" customHeight="1" x14ac:dyDescent="0.2">
      <c r="A21" s="26" t="s">
        <v>6</v>
      </c>
      <c r="B21" s="37" t="s">
        <v>108</v>
      </c>
      <c r="C21" s="38" t="s">
        <v>3</v>
      </c>
      <c r="D21" s="37" t="s">
        <v>2</v>
      </c>
      <c r="E21" s="39" t="s">
        <v>11</v>
      </c>
      <c r="F21" s="32">
        <v>100</v>
      </c>
      <c r="G21" s="55">
        <f>G22</f>
        <v>7305.9</v>
      </c>
      <c r="H21" s="55">
        <f>H22</f>
        <v>7305.9</v>
      </c>
    </row>
    <row r="22" spans="1:8" ht="22.5" customHeight="1" x14ac:dyDescent="0.2">
      <c r="A22" s="26" t="s">
        <v>5</v>
      </c>
      <c r="B22" s="37" t="s">
        <v>108</v>
      </c>
      <c r="C22" s="38" t="s">
        <v>3</v>
      </c>
      <c r="D22" s="37" t="s">
        <v>2</v>
      </c>
      <c r="E22" s="39" t="s">
        <v>11</v>
      </c>
      <c r="F22" s="32">
        <v>120</v>
      </c>
      <c r="G22" s="55">
        <v>7305.9</v>
      </c>
      <c r="H22" s="55">
        <v>7305.9</v>
      </c>
    </row>
    <row r="23" spans="1:8" ht="22.5" customHeight="1" x14ac:dyDescent="0.2">
      <c r="A23" s="26" t="s">
        <v>14</v>
      </c>
      <c r="B23" s="37" t="s">
        <v>108</v>
      </c>
      <c r="C23" s="38" t="s">
        <v>3</v>
      </c>
      <c r="D23" s="37" t="s">
        <v>2</v>
      </c>
      <c r="E23" s="39" t="s">
        <v>11</v>
      </c>
      <c r="F23" s="32">
        <v>200</v>
      </c>
      <c r="G23" s="55">
        <f>G24</f>
        <v>470.1</v>
      </c>
      <c r="H23" s="55">
        <f>H24</f>
        <v>470.1</v>
      </c>
    </row>
    <row r="24" spans="1:8" ht="22.5" customHeight="1" x14ac:dyDescent="0.2">
      <c r="A24" s="26" t="s">
        <v>13</v>
      </c>
      <c r="B24" s="37" t="s">
        <v>108</v>
      </c>
      <c r="C24" s="38" t="s">
        <v>3</v>
      </c>
      <c r="D24" s="37" t="s">
        <v>2</v>
      </c>
      <c r="E24" s="39" t="s">
        <v>11</v>
      </c>
      <c r="F24" s="32">
        <v>240</v>
      </c>
      <c r="G24" s="55">
        <f>437.1+33</f>
        <v>470.1</v>
      </c>
      <c r="H24" s="55">
        <f>437.1+33</f>
        <v>470.1</v>
      </c>
    </row>
    <row r="25" spans="1:8" ht="22.5" customHeight="1" x14ac:dyDescent="0.2">
      <c r="A25" s="26" t="s">
        <v>117</v>
      </c>
      <c r="B25" s="37" t="s">
        <v>108</v>
      </c>
      <c r="C25" s="38" t="s">
        <v>3</v>
      </c>
      <c r="D25" s="37" t="s">
        <v>2</v>
      </c>
      <c r="E25" s="39" t="s">
        <v>116</v>
      </c>
      <c r="F25" s="32" t="s">
        <v>7</v>
      </c>
      <c r="G25" s="55">
        <f>G26</f>
        <v>313</v>
      </c>
      <c r="H25" s="55">
        <f>H26</f>
        <v>313</v>
      </c>
    </row>
    <row r="26" spans="1:8" ht="12.75" customHeight="1" x14ac:dyDescent="0.2">
      <c r="A26" s="26" t="s">
        <v>71</v>
      </c>
      <c r="B26" s="37" t="s">
        <v>108</v>
      </c>
      <c r="C26" s="38" t="s">
        <v>3</v>
      </c>
      <c r="D26" s="37" t="s">
        <v>2</v>
      </c>
      <c r="E26" s="39" t="s">
        <v>116</v>
      </c>
      <c r="F26" s="32">
        <v>800</v>
      </c>
      <c r="G26" s="55">
        <f>G27</f>
        <v>313</v>
      </c>
      <c r="H26" s="55">
        <f>H27</f>
        <v>313</v>
      </c>
    </row>
    <row r="27" spans="1:8" ht="45" customHeight="1" x14ac:dyDescent="0.2">
      <c r="A27" s="26" t="s">
        <v>109</v>
      </c>
      <c r="B27" s="37" t="s">
        <v>108</v>
      </c>
      <c r="C27" s="38" t="s">
        <v>3</v>
      </c>
      <c r="D27" s="37" t="s">
        <v>2</v>
      </c>
      <c r="E27" s="39" t="s">
        <v>116</v>
      </c>
      <c r="F27" s="32">
        <v>810</v>
      </c>
      <c r="G27" s="55">
        <v>313</v>
      </c>
      <c r="H27" s="55">
        <v>313</v>
      </c>
    </row>
    <row r="28" spans="1:8" ht="12.75" customHeight="1" x14ac:dyDescent="0.2">
      <c r="A28" s="26" t="s">
        <v>115</v>
      </c>
      <c r="B28" s="37" t="s">
        <v>108</v>
      </c>
      <c r="C28" s="38" t="s">
        <v>3</v>
      </c>
      <c r="D28" s="37" t="s">
        <v>2</v>
      </c>
      <c r="E28" s="39" t="s">
        <v>114</v>
      </c>
      <c r="F28" s="32" t="s">
        <v>7</v>
      </c>
      <c r="G28" s="55">
        <f>G29</f>
        <v>15.7</v>
      </c>
      <c r="H28" s="55">
        <f>H29</f>
        <v>15.7</v>
      </c>
    </row>
    <row r="29" spans="1:8" ht="22.5" customHeight="1" x14ac:dyDescent="0.2">
      <c r="A29" s="26" t="s">
        <v>14</v>
      </c>
      <c r="B29" s="37" t="s">
        <v>108</v>
      </c>
      <c r="C29" s="38" t="s">
        <v>3</v>
      </c>
      <c r="D29" s="37" t="s">
        <v>2</v>
      </c>
      <c r="E29" s="39" t="s">
        <v>114</v>
      </c>
      <c r="F29" s="32">
        <v>200</v>
      </c>
      <c r="G29" s="55">
        <f>G30</f>
        <v>15.7</v>
      </c>
      <c r="H29" s="55">
        <f>H30</f>
        <v>15.7</v>
      </c>
    </row>
    <row r="30" spans="1:8" ht="22.5" customHeight="1" x14ac:dyDescent="0.2">
      <c r="A30" s="26" t="s">
        <v>13</v>
      </c>
      <c r="B30" s="37" t="s">
        <v>108</v>
      </c>
      <c r="C30" s="38" t="s">
        <v>3</v>
      </c>
      <c r="D30" s="37" t="s">
        <v>2</v>
      </c>
      <c r="E30" s="39" t="s">
        <v>114</v>
      </c>
      <c r="F30" s="32">
        <v>240</v>
      </c>
      <c r="G30" s="55">
        <v>15.7</v>
      </c>
      <c r="H30" s="55">
        <v>15.7</v>
      </c>
    </row>
    <row r="31" spans="1:8" ht="22.5" customHeight="1" x14ac:dyDescent="0.2">
      <c r="A31" s="26" t="s">
        <v>111</v>
      </c>
      <c r="B31" s="37" t="s">
        <v>108</v>
      </c>
      <c r="C31" s="38" t="s">
        <v>3</v>
      </c>
      <c r="D31" s="37" t="s">
        <v>2</v>
      </c>
      <c r="E31" s="39" t="s">
        <v>110</v>
      </c>
      <c r="F31" s="32" t="s">
        <v>7</v>
      </c>
      <c r="G31" s="55">
        <f>G32</f>
        <v>10.9</v>
      </c>
      <c r="H31" s="55">
        <f>H32</f>
        <v>10.9</v>
      </c>
    </row>
    <row r="32" spans="1:8" ht="12.75" customHeight="1" x14ac:dyDescent="0.2">
      <c r="A32" s="26" t="s">
        <v>71</v>
      </c>
      <c r="B32" s="37" t="s">
        <v>108</v>
      </c>
      <c r="C32" s="38" t="s">
        <v>3</v>
      </c>
      <c r="D32" s="37" t="s">
        <v>2</v>
      </c>
      <c r="E32" s="39" t="s">
        <v>110</v>
      </c>
      <c r="F32" s="32">
        <v>800</v>
      </c>
      <c r="G32" s="55">
        <f>G33</f>
        <v>10.9</v>
      </c>
      <c r="H32" s="55">
        <f>H33</f>
        <v>10.9</v>
      </c>
    </row>
    <row r="33" spans="1:8" ht="45" customHeight="1" x14ac:dyDescent="0.2">
      <c r="A33" s="26" t="s">
        <v>109</v>
      </c>
      <c r="B33" s="37" t="s">
        <v>108</v>
      </c>
      <c r="C33" s="38" t="s">
        <v>3</v>
      </c>
      <c r="D33" s="37" t="s">
        <v>2</v>
      </c>
      <c r="E33" s="39" t="s">
        <v>110</v>
      </c>
      <c r="F33" s="32">
        <v>810</v>
      </c>
      <c r="G33" s="55">
        <v>10.9</v>
      </c>
      <c r="H33" s="55">
        <v>10.9</v>
      </c>
    </row>
    <row r="34" spans="1:8" ht="33.75" customHeight="1" x14ac:dyDescent="0.2">
      <c r="A34" s="26" t="s">
        <v>262</v>
      </c>
      <c r="B34" s="37">
        <v>1</v>
      </c>
      <c r="C34" s="38">
        <v>0</v>
      </c>
      <c r="D34" s="37">
        <v>0</v>
      </c>
      <c r="E34" s="39">
        <v>82330</v>
      </c>
      <c r="F34" s="32"/>
      <c r="G34" s="55">
        <f>G35</f>
        <v>165.5</v>
      </c>
      <c r="H34" s="55">
        <f>H35</f>
        <v>165.5</v>
      </c>
    </row>
    <row r="35" spans="1:8" ht="12.75" customHeight="1" x14ac:dyDescent="0.2">
      <c r="A35" s="26" t="s">
        <v>71</v>
      </c>
      <c r="B35" s="37">
        <v>1</v>
      </c>
      <c r="C35" s="38">
        <v>0</v>
      </c>
      <c r="D35" s="37">
        <v>0</v>
      </c>
      <c r="E35" s="39">
        <v>82330</v>
      </c>
      <c r="F35" s="32">
        <v>800</v>
      </c>
      <c r="G35" s="55">
        <f>G36</f>
        <v>165.5</v>
      </c>
      <c r="H35" s="55">
        <f>H36</f>
        <v>165.5</v>
      </c>
    </row>
    <row r="36" spans="1:8" ht="45" customHeight="1" x14ac:dyDescent="0.2">
      <c r="A36" s="26" t="s">
        <v>109</v>
      </c>
      <c r="B36" s="37">
        <v>1</v>
      </c>
      <c r="C36" s="38">
        <v>0</v>
      </c>
      <c r="D36" s="37">
        <v>0</v>
      </c>
      <c r="E36" s="39">
        <v>82330</v>
      </c>
      <c r="F36" s="32">
        <v>810</v>
      </c>
      <c r="G36" s="55">
        <v>165.5</v>
      </c>
      <c r="H36" s="55">
        <v>165.5</v>
      </c>
    </row>
    <row r="37" spans="1:8" ht="67.5" customHeight="1" x14ac:dyDescent="0.2">
      <c r="A37" s="40" t="s">
        <v>305</v>
      </c>
      <c r="B37" s="52" t="s">
        <v>175</v>
      </c>
      <c r="C37" s="53" t="s">
        <v>3</v>
      </c>
      <c r="D37" s="52" t="s">
        <v>2</v>
      </c>
      <c r="E37" s="54" t="s">
        <v>9</v>
      </c>
      <c r="F37" s="46" t="s">
        <v>7</v>
      </c>
      <c r="G37" s="57">
        <f>G38+G41+G44+G51+G58+G61+G64+G67+G70+G73++G76+G79+G82+G87+G90</f>
        <v>95223.200000000012</v>
      </c>
      <c r="H37" s="57">
        <f>H38+H41+H44+H51+H58+H61+H64+H67+H70+H73++H76+H79+H82+H87+H90</f>
        <v>81841.400000000009</v>
      </c>
    </row>
    <row r="38" spans="1:8" ht="90" customHeight="1" x14ac:dyDescent="0.2">
      <c r="A38" s="26" t="s">
        <v>287</v>
      </c>
      <c r="B38" s="37" t="s">
        <v>175</v>
      </c>
      <c r="C38" s="38" t="s">
        <v>3</v>
      </c>
      <c r="D38" s="37" t="s">
        <v>2</v>
      </c>
      <c r="E38" s="39" t="s">
        <v>288</v>
      </c>
      <c r="F38" s="32" t="s">
        <v>7</v>
      </c>
      <c r="G38" s="77">
        <f>G39</f>
        <v>2558.6</v>
      </c>
      <c r="H38" s="55">
        <f>H39</f>
        <v>2564.1</v>
      </c>
    </row>
    <row r="39" spans="1:8" ht="22.5" customHeight="1" x14ac:dyDescent="0.2">
      <c r="A39" s="26" t="s">
        <v>14</v>
      </c>
      <c r="B39" s="37" t="s">
        <v>175</v>
      </c>
      <c r="C39" s="38" t="s">
        <v>3</v>
      </c>
      <c r="D39" s="37" t="s">
        <v>2</v>
      </c>
      <c r="E39" s="39" t="s">
        <v>288</v>
      </c>
      <c r="F39" s="32">
        <v>200</v>
      </c>
      <c r="G39" s="77">
        <f>G40</f>
        <v>2558.6</v>
      </c>
      <c r="H39" s="55">
        <f>H40</f>
        <v>2564.1</v>
      </c>
    </row>
    <row r="40" spans="1:8" ht="22.5" customHeight="1" x14ac:dyDescent="0.2">
      <c r="A40" s="26" t="s">
        <v>13</v>
      </c>
      <c r="B40" s="37" t="s">
        <v>175</v>
      </c>
      <c r="C40" s="38" t="s">
        <v>3</v>
      </c>
      <c r="D40" s="37" t="s">
        <v>2</v>
      </c>
      <c r="E40" s="39" t="s">
        <v>288</v>
      </c>
      <c r="F40" s="32">
        <v>240</v>
      </c>
      <c r="G40" s="77">
        <v>2558.6</v>
      </c>
      <c r="H40" s="55">
        <v>2564.1</v>
      </c>
    </row>
    <row r="41" spans="1:8" ht="56.25" x14ac:dyDescent="0.2">
      <c r="A41" s="26" t="s">
        <v>247</v>
      </c>
      <c r="B41" s="37" t="s">
        <v>175</v>
      </c>
      <c r="C41" s="38" t="s">
        <v>3</v>
      </c>
      <c r="D41" s="37" t="s">
        <v>2</v>
      </c>
      <c r="E41" s="39" t="s">
        <v>246</v>
      </c>
      <c r="F41" s="32" t="s">
        <v>7</v>
      </c>
      <c r="G41" s="55">
        <f>G42</f>
        <v>5</v>
      </c>
      <c r="H41" s="55">
        <f>H42</f>
        <v>5</v>
      </c>
    </row>
    <row r="42" spans="1:8" ht="22.5" customHeight="1" x14ac:dyDescent="0.2">
      <c r="A42" s="26" t="s">
        <v>14</v>
      </c>
      <c r="B42" s="37" t="s">
        <v>175</v>
      </c>
      <c r="C42" s="38" t="s">
        <v>3</v>
      </c>
      <c r="D42" s="37" t="s">
        <v>2</v>
      </c>
      <c r="E42" s="39" t="s">
        <v>246</v>
      </c>
      <c r="F42" s="32">
        <v>200</v>
      </c>
      <c r="G42" s="55">
        <f>G43</f>
        <v>5</v>
      </c>
      <c r="H42" s="55">
        <f>H43</f>
        <v>5</v>
      </c>
    </row>
    <row r="43" spans="1:8" ht="22.5" customHeight="1" x14ac:dyDescent="0.2">
      <c r="A43" s="26" t="s">
        <v>13</v>
      </c>
      <c r="B43" s="37" t="s">
        <v>175</v>
      </c>
      <c r="C43" s="38" t="s">
        <v>3</v>
      </c>
      <c r="D43" s="37" t="s">
        <v>2</v>
      </c>
      <c r="E43" s="39" t="s">
        <v>246</v>
      </c>
      <c r="F43" s="32">
        <v>240</v>
      </c>
      <c r="G43" s="55">
        <v>5</v>
      </c>
      <c r="H43" s="55">
        <v>5</v>
      </c>
    </row>
    <row r="44" spans="1:8" ht="22.5" customHeight="1" x14ac:dyDescent="0.2">
      <c r="A44" s="26" t="s">
        <v>15</v>
      </c>
      <c r="B44" s="37" t="s">
        <v>175</v>
      </c>
      <c r="C44" s="38" t="s">
        <v>3</v>
      </c>
      <c r="D44" s="37" t="s">
        <v>2</v>
      </c>
      <c r="E44" s="39" t="s">
        <v>11</v>
      </c>
      <c r="F44" s="32" t="s">
        <v>7</v>
      </c>
      <c r="G44" s="55">
        <f>G45+G47+G49</f>
        <v>6456.5</v>
      </c>
      <c r="H44" s="55">
        <f>H45+H47+H49</f>
        <v>6456.5</v>
      </c>
    </row>
    <row r="45" spans="1:8" ht="56.25" customHeight="1" x14ac:dyDescent="0.2">
      <c r="A45" s="26" t="s">
        <v>6</v>
      </c>
      <c r="B45" s="37" t="s">
        <v>175</v>
      </c>
      <c r="C45" s="38" t="s">
        <v>3</v>
      </c>
      <c r="D45" s="37" t="s">
        <v>2</v>
      </c>
      <c r="E45" s="39" t="s">
        <v>11</v>
      </c>
      <c r="F45" s="32">
        <v>100</v>
      </c>
      <c r="G45" s="55">
        <f>G46</f>
        <v>6236.3</v>
      </c>
      <c r="H45" s="55">
        <f>H46</f>
        <v>6236.3</v>
      </c>
    </row>
    <row r="46" spans="1:8" ht="22.5" customHeight="1" x14ac:dyDescent="0.2">
      <c r="A46" s="26" t="s">
        <v>5</v>
      </c>
      <c r="B46" s="37" t="s">
        <v>175</v>
      </c>
      <c r="C46" s="38" t="s">
        <v>3</v>
      </c>
      <c r="D46" s="37" t="s">
        <v>2</v>
      </c>
      <c r="E46" s="39" t="s">
        <v>11</v>
      </c>
      <c r="F46" s="32">
        <v>120</v>
      </c>
      <c r="G46" s="55">
        <v>6236.3</v>
      </c>
      <c r="H46" s="55">
        <v>6236.3</v>
      </c>
    </row>
    <row r="47" spans="1:8" ht="22.5" customHeight="1" x14ac:dyDescent="0.2">
      <c r="A47" s="26" t="s">
        <v>14</v>
      </c>
      <c r="B47" s="37" t="s">
        <v>175</v>
      </c>
      <c r="C47" s="38" t="s">
        <v>3</v>
      </c>
      <c r="D47" s="37" t="s">
        <v>2</v>
      </c>
      <c r="E47" s="39" t="s">
        <v>11</v>
      </c>
      <c r="F47" s="32">
        <v>200</v>
      </c>
      <c r="G47" s="55">
        <f>G48</f>
        <v>201.2</v>
      </c>
      <c r="H47" s="55">
        <f>H48</f>
        <v>201.2</v>
      </c>
    </row>
    <row r="48" spans="1:8" ht="22.5" customHeight="1" x14ac:dyDescent="0.2">
      <c r="A48" s="26" t="s">
        <v>13</v>
      </c>
      <c r="B48" s="37" t="s">
        <v>175</v>
      </c>
      <c r="C48" s="38" t="s">
        <v>3</v>
      </c>
      <c r="D48" s="37" t="s">
        <v>2</v>
      </c>
      <c r="E48" s="39" t="s">
        <v>11</v>
      </c>
      <c r="F48" s="32">
        <v>240</v>
      </c>
      <c r="G48" s="55">
        <v>201.2</v>
      </c>
      <c r="H48" s="55">
        <v>201.2</v>
      </c>
    </row>
    <row r="49" spans="1:8" ht="12.75" customHeight="1" x14ac:dyDescent="0.2">
      <c r="A49" s="26" t="s">
        <v>71</v>
      </c>
      <c r="B49" s="37" t="s">
        <v>175</v>
      </c>
      <c r="C49" s="38" t="s">
        <v>3</v>
      </c>
      <c r="D49" s="37" t="s">
        <v>2</v>
      </c>
      <c r="E49" s="39" t="s">
        <v>11</v>
      </c>
      <c r="F49" s="32">
        <v>800</v>
      </c>
      <c r="G49" s="55">
        <f>G50</f>
        <v>19</v>
      </c>
      <c r="H49" s="55">
        <f>H50</f>
        <v>19</v>
      </c>
    </row>
    <row r="50" spans="1:8" ht="12.75" customHeight="1" x14ac:dyDescent="0.2">
      <c r="A50" s="26" t="s">
        <v>70</v>
      </c>
      <c r="B50" s="37" t="s">
        <v>175</v>
      </c>
      <c r="C50" s="38" t="s">
        <v>3</v>
      </c>
      <c r="D50" s="37" t="s">
        <v>2</v>
      </c>
      <c r="E50" s="39" t="s">
        <v>11</v>
      </c>
      <c r="F50" s="32">
        <v>850</v>
      </c>
      <c r="G50" s="55">
        <v>19</v>
      </c>
      <c r="H50" s="55">
        <v>19</v>
      </c>
    </row>
    <row r="51" spans="1:8" ht="22.5" customHeight="1" x14ac:dyDescent="0.2">
      <c r="A51" s="26" t="s">
        <v>73</v>
      </c>
      <c r="B51" s="37" t="s">
        <v>175</v>
      </c>
      <c r="C51" s="38" t="s">
        <v>3</v>
      </c>
      <c r="D51" s="37" t="s">
        <v>2</v>
      </c>
      <c r="E51" s="39" t="s">
        <v>69</v>
      </c>
      <c r="F51" s="32" t="s">
        <v>7</v>
      </c>
      <c r="G51" s="55">
        <f>G52+G54+G56</f>
        <v>7179</v>
      </c>
      <c r="H51" s="55">
        <f>H52+H54+H56</f>
        <v>7179</v>
      </c>
    </row>
    <row r="52" spans="1:8" ht="56.25" customHeight="1" x14ac:dyDescent="0.2">
      <c r="A52" s="26" t="s">
        <v>6</v>
      </c>
      <c r="B52" s="37" t="s">
        <v>175</v>
      </c>
      <c r="C52" s="38" t="s">
        <v>3</v>
      </c>
      <c r="D52" s="37" t="s">
        <v>2</v>
      </c>
      <c r="E52" s="39" t="s">
        <v>69</v>
      </c>
      <c r="F52" s="32">
        <v>100</v>
      </c>
      <c r="G52" s="55">
        <f>G53</f>
        <v>6881.4</v>
      </c>
      <c r="H52" s="55">
        <f>H53</f>
        <v>6881.4</v>
      </c>
    </row>
    <row r="53" spans="1:8" ht="12.75" customHeight="1" x14ac:dyDescent="0.2">
      <c r="A53" s="26" t="s">
        <v>72</v>
      </c>
      <c r="B53" s="37" t="s">
        <v>175</v>
      </c>
      <c r="C53" s="38" t="s">
        <v>3</v>
      </c>
      <c r="D53" s="37" t="s">
        <v>2</v>
      </c>
      <c r="E53" s="39" t="s">
        <v>69</v>
      </c>
      <c r="F53" s="32">
        <v>110</v>
      </c>
      <c r="G53" s="55">
        <v>6881.4</v>
      </c>
      <c r="H53" s="55">
        <v>6881.4</v>
      </c>
    </row>
    <row r="54" spans="1:8" ht="22.5" customHeight="1" x14ac:dyDescent="0.2">
      <c r="A54" s="26" t="s">
        <v>14</v>
      </c>
      <c r="B54" s="37" t="s">
        <v>175</v>
      </c>
      <c r="C54" s="38" t="s">
        <v>3</v>
      </c>
      <c r="D54" s="37" t="s">
        <v>2</v>
      </c>
      <c r="E54" s="39" t="s">
        <v>69</v>
      </c>
      <c r="F54" s="32">
        <v>200</v>
      </c>
      <c r="G54" s="55">
        <f>G55</f>
        <v>262.60000000000002</v>
      </c>
      <c r="H54" s="55">
        <f>H55</f>
        <v>262.60000000000002</v>
      </c>
    </row>
    <row r="55" spans="1:8" ht="22.5" customHeight="1" x14ac:dyDescent="0.2">
      <c r="A55" s="26" t="s">
        <v>13</v>
      </c>
      <c r="B55" s="37" t="s">
        <v>175</v>
      </c>
      <c r="C55" s="38" t="s">
        <v>3</v>
      </c>
      <c r="D55" s="37" t="s">
        <v>2</v>
      </c>
      <c r="E55" s="39" t="s">
        <v>69</v>
      </c>
      <c r="F55" s="32">
        <v>240</v>
      </c>
      <c r="G55" s="55">
        <v>262.60000000000002</v>
      </c>
      <c r="H55" s="55">
        <v>262.60000000000002</v>
      </c>
    </row>
    <row r="56" spans="1:8" ht="12.75" customHeight="1" x14ac:dyDescent="0.2">
      <c r="A56" s="26" t="s">
        <v>71</v>
      </c>
      <c r="B56" s="37" t="s">
        <v>175</v>
      </c>
      <c r="C56" s="38" t="s">
        <v>3</v>
      </c>
      <c r="D56" s="37" t="s">
        <v>2</v>
      </c>
      <c r="E56" s="39" t="s">
        <v>69</v>
      </c>
      <c r="F56" s="32">
        <v>800</v>
      </c>
      <c r="G56" s="55">
        <f>G57</f>
        <v>35</v>
      </c>
      <c r="H56" s="55">
        <f>H57</f>
        <v>35</v>
      </c>
    </row>
    <row r="57" spans="1:8" ht="12.75" customHeight="1" x14ac:dyDescent="0.2">
      <c r="A57" s="26" t="s">
        <v>70</v>
      </c>
      <c r="B57" s="37" t="s">
        <v>175</v>
      </c>
      <c r="C57" s="38" t="s">
        <v>3</v>
      </c>
      <c r="D57" s="37" t="s">
        <v>2</v>
      </c>
      <c r="E57" s="39" t="s">
        <v>69</v>
      </c>
      <c r="F57" s="32">
        <v>850</v>
      </c>
      <c r="G57" s="55">
        <v>35</v>
      </c>
      <c r="H57" s="55">
        <v>35</v>
      </c>
    </row>
    <row r="58" spans="1:8" ht="22.5" customHeight="1" x14ac:dyDescent="0.2">
      <c r="A58" s="26" t="s">
        <v>231</v>
      </c>
      <c r="B58" s="37" t="s">
        <v>175</v>
      </c>
      <c r="C58" s="38" t="s">
        <v>3</v>
      </c>
      <c r="D58" s="37" t="s">
        <v>2</v>
      </c>
      <c r="E58" s="39" t="s">
        <v>230</v>
      </c>
      <c r="F58" s="32" t="s">
        <v>7</v>
      </c>
      <c r="G58" s="55">
        <f>G59</f>
        <v>18544.3</v>
      </c>
      <c r="H58" s="55">
        <f>H59</f>
        <v>4000</v>
      </c>
    </row>
    <row r="59" spans="1:8" ht="22.5" customHeight="1" x14ac:dyDescent="0.2">
      <c r="A59" s="26" t="s">
        <v>14</v>
      </c>
      <c r="B59" s="37" t="s">
        <v>175</v>
      </c>
      <c r="C59" s="38" t="s">
        <v>3</v>
      </c>
      <c r="D59" s="37" t="s">
        <v>2</v>
      </c>
      <c r="E59" s="39" t="s">
        <v>230</v>
      </c>
      <c r="F59" s="32">
        <v>200</v>
      </c>
      <c r="G59" s="55">
        <f>G60</f>
        <v>18544.3</v>
      </c>
      <c r="H59" s="55">
        <f>H60</f>
        <v>4000</v>
      </c>
    </row>
    <row r="60" spans="1:8" ht="22.5" customHeight="1" x14ac:dyDescent="0.2">
      <c r="A60" s="26" t="s">
        <v>13</v>
      </c>
      <c r="B60" s="37" t="s">
        <v>175</v>
      </c>
      <c r="C60" s="38" t="s">
        <v>3</v>
      </c>
      <c r="D60" s="37" t="s">
        <v>2</v>
      </c>
      <c r="E60" s="39" t="s">
        <v>230</v>
      </c>
      <c r="F60" s="32">
        <v>240</v>
      </c>
      <c r="G60" s="55">
        <v>18544.3</v>
      </c>
      <c r="H60" s="55">
        <v>4000</v>
      </c>
    </row>
    <row r="61" spans="1:8" ht="22.5" customHeight="1" x14ac:dyDescent="0.2">
      <c r="A61" s="26" t="s">
        <v>176</v>
      </c>
      <c r="B61" s="37" t="s">
        <v>175</v>
      </c>
      <c r="C61" s="38" t="s">
        <v>3</v>
      </c>
      <c r="D61" s="37" t="s">
        <v>2</v>
      </c>
      <c r="E61" s="39" t="s">
        <v>174</v>
      </c>
      <c r="F61" s="32" t="s">
        <v>7</v>
      </c>
      <c r="G61" s="55">
        <f>G62</f>
        <v>600</v>
      </c>
      <c r="H61" s="55">
        <f>H62</f>
        <v>300</v>
      </c>
    </row>
    <row r="62" spans="1:8" ht="22.5" customHeight="1" x14ac:dyDescent="0.2">
      <c r="A62" s="26" t="s">
        <v>79</v>
      </c>
      <c r="B62" s="37" t="s">
        <v>175</v>
      </c>
      <c r="C62" s="38" t="s">
        <v>3</v>
      </c>
      <c r="D62" s="37" t="s">
        <v>2</v>
      </c>
      <c r="E62" s="39" t="s">
        <v>174</v>
      </c>
      <c r="F62" s="32">
        <v>600</v>
      </c>
      <c r="G62" s="55">
        <f>G63</f>
        <v>600</v>
      </c>
      <c r="H62" s="55">
        <f>H63</f>
        <v>300</v>
      </c>
    </row>
    <row r="63" spans="1:8" ht="12.75" customHeight="1" x14ac:dyDescent="0.2">
      <c r="A63" s="26" t="s">
        <v>156</v>
      </c>
      <c r="B63" s="37" t="s">
        <v>175</v>
      </c>
      <c r="C63" s="38" t="s">
        <v>3</v>
      </c>
      <c r="D63" s="37" t="s">
        <v>2</v>
      </c>
      <c r="E63" s="39" t="s">
        <v>174</v>
      </c>
      <c r="F63" s="32">
        <v>610</v>
      </c>
      <c r="G63" s="55">
        <f>300+300</f>
        <v>600</v>
      </c>
      <c r="H63" s="55">
        <v>300</v>
      </c>
    </row>
    <row r="64" spans="1:8" ht="33.75" customHeight="1" x14ac:dyDescent="0.2">
      <c r="A64" s="26" t="s">
        <v>233</v>
      </c>
      <c r="B64" s="37" t="s">
        <v>175</v>
      </c>
      <c r="C64" s="38" t="s">
        <v>3</v>
      </c>
      <c r="D64" s="37" t="s">
        <v>2</v>
      </c>
      <c r="E64" s="39" t="s">
        <v>232</v>
      </c>
      <c r="F64" s="32" t="s">
        <v>7</v>
      </c>
      <c r="G64" s="55">
        <f>G65</f>
        <v>80</v>
      </c>
      <c r="H64" s="55">
        <f>H65</f>
        <v>80</v>
      </c>
    </row>
    <row r="65" spans="1:8" ht="22.5" customHeight="1" x14ac:dyDescent="0.2">
      <c r="A65" s="26" t="s">
        <v>14</v>
      </c>
      <c r="B65" s="37" t="s">
        <v>175</v>
      </c>
      <c r="C65" s="38" t="s">
        <v>3</v>
      </c>
      <c r="D65" s="37" t="s">
        <v>2</v>
      </c>
      <c r="E65" s="39" t="s">
        <v>232</v>
      </c>
      <c r="F65" s="32">
        <v>200</v>
      </c>
      <c r="G65" s="55">
        <f>G66</f>
        <v>80</v>
      </c>
      <c r="H65" s="55">
        <f>H66</f>
        <v>80</v>
      </c>
    </row>
    <row r="66" spans="1:8" ht="22.5" customHeight="1" x14ac:dyDescent="0.2">
      <c r="A66" s="26" t="s">
        <v>13</v>
      </c>
      <c r="B66" s="37" t="s">
        <v>175</v>
      </c>
      <c r="C66" s="38" t="s">
        <v>3</v>
      </c>
      <c r="D66" s="37" t="s">
        <v>2</v>
      </c>
      <c r="E66" s="39" t="s">
        <v>232</v>
      </c>
      <c r="F66" s="32">
        <v>240</v>
      </c>
      <c r="G66" s="55">
        <v>80</v>
      </c>
      <c r="H66" s="55">
        <v>80</v>
      </c>
    </row>
    <row r="67" spans="1:8" ht="12.75" customHeight="1" x14ac:dyDescent="0.2">
      <c r="A67" s="26" t="s">
        <v>245</v>
      </c>
      <c r="B67" s="37" t="s">
        <v>175</v>
      </c>
      <c r="C67" s="38" t="s">
        <v>3</v>
      </c>
      <c r="D67" s="37" t="s">
        <v>2</v>
      </c>
      <c r="E67" s="39" t="s">
        <v>244</v>
      </c>
      <c r="F67" s="32" t="s">
        <v>7</v>
      </c>
      <c r="G67" s="55">
        <f>G68</f>
        <v>9514.2000000000007</v>
      </c>
      <c r="H67" s="55">
        <f>H68</f>
        <v>9514.2000000000007</v>
      </c>
    </row>
    <row r="68" spans="1:8" ht="22.5" customHeight="1" x14ac:dyDescent="0.2">
      <c r="A68" s="26" t="s">
        <v>14</v>
      </c>
      <c r="B68" s="37" t="s">
        <v>175</v>
      </c>
      <c r="C68" s="38" t="s">
        <v>3</v>
      </c>
      <c r="D68" s="37" t="s">
        <v>2</v>
      </c>
      <c r="E68" s="39" t="s">
        <v>244</v>
      </c>
      <c r="F68" s="32">
        <v>200</v>
      </c>
      <c r="G68" s="55">
        <f>G69</f>
        <v>9514.2000000000007</v>
      </c>
      <c r="H68" s="55">
        <f>H69</f>
        <v>9514.2000000000007</v>
      </c>
    </row>
    <row r="69" spans="1:8" ht="22.5" customHeight="1" x14ac:dyDescent="0.2">
      <c r="A69" s="26" t="s">
        <v>13</v>
      </c>
      <c r="B69" s="37" t="s">
        <v>175</v>
      </c>
      <c r="C69" s="38" t="s">
        <v>3</v>
      </c>
      <c r="D69" s="37" t="s">
        <v>2</v>
      </c>
      <c r="E69" s="39" t="s">
        <v>244</v>
      </c>
      <c r="F69" s="32">
        <v>240</v>
      </c>
      <c r="G69" s="55">
        <v>9514.2000000000007</v>
      </c>
      <c r="H69" s="55">
        <v>9514.2000000000007</v>
      </c>
    </row>
    <row r="70" spans="1:8" ht="12.75" customHeight="1" x14ac:dyDescent="0.2">
      <c r="A70" s="35" t="s">
        <v>263</v>
      </c>
      <c r="B70" s="37" t="s">
        <v>175</v>
      </c>
      <c r="C70" s="38" t="s">
        <v>3</v>
      </c>
      <c r="D70" s="37" t="s">
        <v>2</v>
      </c>
      <c r="E70" s="38">
        <v>83200</v>
      </c>
      <c r="F70" s="37"/>
      <c r="G70" s="55">
        <f>G71</f>
        <v>1141.3</v>
      </c>
      <c r="H70" s="55">
        <f>H71</f>
        <v>1633</v>
      </c>
    </row>
    <row r="71" spans="1:8" ht="12.75" customHeight="1" x14ac:dyDescent="0.2">
      <c r="A71" s="35" t="s">
        <v>71</v>
      </c>
      <c r="B71" s="37" t="s">
        <v>175</v>
      </c>
      <c r="C71" s="38" t="s">
        <v>3</v>
      </c>
      <c r="D71" s="37" t="s">
        <v>2</v>
      </c>
      <c r="E71" s="38">
        <v>83200</v>
      </c>
      <c r="F71" s="37">
        <v>800</v>
      </c>
      <c r="G71" s="55">
        <f>G72</f>
        <v>1141.3</v>
      </c>
      <c r="H71" s="55">
        <f>H72</f>
        <v>1633</v>
      </c>
    </row>
    <row r="72" spans="1:8" ht="12.75" customHeight="1" x14ac:dyDescent="0.2">
      <c r="A72" s="35" t="s">
        <v>144</v>
      </c>
      <c r="B72" s="37" t="s">
        <v>175</v>
      </c>
      <c r="C72" s="38" t="s">
        <v>3</v>
      </c>
      <c r="D72" s="37" t="s">
        <v>2</v>
      </c>
      <c r="E72" s="38">
        <v>83200</v>
      </c>
      <c r="F72" s="37">
        <v>870</v>
      </c>
      <c r="G72" s="55">
        <v>1141.3</v>
      </c>
      <c r="H72" s="55">
        <v>1633</v>
      </c>
    </row>
    <row r="73" spans="1:8" ht="33.75" customHeight="1" x14ac:dyDescent="0.2">
      <c r="A73" s="26" t="s">
        <v>241</v>
      </c>
      <c r="B73" s="37" t="s">
        <v>175</v>
      </c>
      <c r="C73" s="38" t="s">
        <v>3</v>
      </c>
      <c r="D73" s="37" t="s">
        <v>2</v>
      </c>
      <c r="E73" s="39" t="s">
        <v>240</v>
      </c>
      <c r="F73" s="32" t="s">
        <v>7</v>
      </c>
      <c r="G73" s="55">
        <f>G74</f>
        <v>4401.3999999999996</v>
      </c>
      <c r="H73" s="55">
        <f>H74</f>
        <v>4402.5</v>
      </c>
    </row>
    <row r="74" spans="1:8" ht="22.5" customHeight="1" x14ac:dyDescent="0.2">
      <c r="A74" s="26" t="s">
        <v>14</v>
      </c>
      <c r="B74" s="37" t="s">
        <v>175</v>
      </c>
      <c r="C74" s="38" t="s">
        <v>3</v>
      </c>
      <c r="D74" s="37" t="s">
        <v>2</v>
      </c>
      <c r="E74" s="39" t="s">
        <v>240</v>
      </c>
      <c r="F74" s="32">
        <v>200</v>
      </c>
      <c r="G74" s="55">
        <f>G75</f>
        <v>4401.3999999999996</v>
      </c>
      <c r="H74" s="55">
        <f>H75</f>
        <v>4402.5</v>
      </c>
    </row>
    <row r="75" spans="1:8" ht="22.5" customHeight="1" x14ac:dyDescent="0.2">
      <c r="A75" s="26" t="s">
        <v>13</v>
      </c>
      <c r="B75" s="37" t="s">
        <v>175</v>
      </c>
      <c r="C75" s="38" t="s">
        <v>3</v>
      </c>
      <c r="D75" s="37" t="s">
        <v>2</v>
      </c>
      <c r="E75" s="39" t="s">
        <v>240</v>
      </c>
      <c r="F75" s="32">
        <v>240</v>
      </c>
      <c r="G75" s="55">
        <v>4401.3999999999996</v>
      </c>
      <c r="H75" s="55">
        <v>4402.5</v>
      </c>
    </row>
    <row r="76" spans="1:8" ht="78.75" customHeight="1" x14ac:dyDescent="0.2">
      <c r="A76" s="26" t="s">
        <v>299</v>
      </c>
      <c r="B76" s="37" t="s">
        <v>175</v>
      </c>
      <c r="C76" s="38" t="s">
        <v>3</v>
      </c>
      <c r="D76" s="37" t="s">
        <v>2</v>
      </c>
      <c r="E76" s="39" t="s">
        <v>239</v>
      </c>
      <c r="F76" s="32" t="s">
        <v>7</v>
      </c>
      <c r="G76" s="55">
        <f>G77</f>
        <v>11590.3</v>
      </c>
      <c r="H76" s="55">
        <f>H77</f>
        <v>12554.5</v>
      </c>
    </row>
    <row r="77" spans="1:8" ht="12.75" customHeight="1" x14ac:dyDescent="0.2">
      <c r="A77" s="26" t="s">
        <v>65</v>
      </c>
      <c r="B77" s="37" t="s">
        <v>175</v>
      </c>
      <c r="C77" s="38" t="s">
        <v>3</v>
      </c>
      <c r="D77" s="37" t="s">
        <v>2</v>
      </c>
      <c r="E77" s="39" t="s">
        <v>239</v>
      </c>
      <c r="F77" s="32">
        <v>500</v>
      </c>
      <c r="G77" s="55">
        <f>G78</f>
        <v>11590.3</v>
      </c>
      <c r="H77" s="55">
        <f>H78</f>
        <v>12554.5</v>
      </c>
    </row>
    <row r="78" spans="1:8" ht="12.75" customHeight="1" x14ac:dyDescent="0.2">
      <c r="A78" s="26" t="s">
        <v>64</v>
      </c>
      <c r="B78" s="37" t="s">
        <v>175</v>
      </c>
      <c r="C78" s="38" t="s">
        <v>3</v>
      </c>
      <c r="D78" s="37" t="s">
        <v>2</v>
      </c>
      <c r="E78" s="39" t="s">
        <v>239</v>
      </c>
      <c r="F78" s="32">
        <v>540</v>
      </c>
      <c r="G78" s="55">
        <v>11590.3</v>
      </c>
      <c r="H78" s="55">
        <v>12554.5</v>
      </c>
    </row>
    <row r="79" spans="1:8" ht="78.75" customHeight="1" x14ac:dyDescent="0.2">
      <c r="A79" s="26" t="s">
        <v>300</v>
      </c>
      <c r="B79" s="37" t="s">
        <v>175</v>
      </c>
      <c r="C79" s="38" t="s">
        <v>3</v>
      </c>
      <c r="D79" s="37" t="s">
        <v>2</v>
      </c>
      <c r="E79" s="39" t="s">
        <v>238</v>
      </c>
      <c r="F79" s="32" t="s">
        <v>7</v>
      </c>
      <c r="G79" s="55">
        <f>G80</f>
        <v>380</v>
      </c>
      <c r="H79" s="55">
        <f>H80</f>
        <v>380</v>
      </c>
    </row>
    <row r="80" spans="1:8" ht="12.75" customHeight="1" x14ac:dyDescent="0.2">
      <c r="A80" s="26" t="s">
        <v>65</v>
      </c>
      <c r="B80" s="37" t="s">
        <v>175</v>
      </c>
      <c r="C80" s="38" t="s">
        <v>3</v>
      </c>
      <c r="D80" s="37" t="s">
        <v>2</v>
      </c>
      <c r="E80" s="39" t="s">
        <v>238</v>
      </c>
      <c r="F80" s="32">
        <v>500</v>
      </c>
      <c r="G80" s="55">
        <f>G81</f>
        <v>380</v>
      </c>
      <c r="H80" s="55">
        <f>H81</f>
        <v>380</v>
      </c>
    </row>
    <row r="81" spans="1:8" ht="12.75" customHeight="1" x14ac:dyDescent="0.2">
      <c r="A81" s="26" t="s">
        <v>64</v>
      </c>
      <c r="B81" s="37" t="s">
        <v>175</v>
      </c>
      <c r="C81" s="38" t="s">
        <v>3</v>
      </c>
      <c r="D81" s="37" t="s">
        <v>2</v>
      </c>
      <c r="E81" s="39" t="s">
        <v>238</v>
      </c>
      <c r="F81" s="32">
        <v>540</v>
      </c>
      <c r="G81" s="55">
        <v>380</v>
      </c>
      <c r="H81" s="55">
        <v>380</v>
      </c>
    </row>
    <row r="82" spans="1:8" ht="22.5" customHeight="1" x14ac:dyDescent="0.2">
      <c r="A82" s="26" t="s">
        <v>292</v>
      </c>
      <c r="B82" s="37" t="s">
        <v>175</v>
      </c>
      <c r="C82" s="38" t="s">
        <v>3</v>
      </c>
      <c r="D82" s="37" t="s">
        <v>2</v>
      </c>
      <c r="E82" s="39" t="s">
        <v>293</v>
      </c>
      <c r="F82" s="32" t="s">
        <v>7</v>
      </c>
      <c r="G82" s="77">
        <f>G85+G83</f>
        <v>6000</v>
      </c>
      <c r="H82" s="55">
        <f>H85+H83</f>
        <v>6000</v>
      </c>
    </row>
    <row r="83" spans="1:8" ht="22.5" customHeight="1" x14ac:dyDescent="0.2">
      <c r="A83" s="26" t="s">
        <v>14</v>
      </c>
      <c r="B83" s="37">
        <v>2</v>
      </c>
      <c r="C83" s="38">
        <v>0</v>
      </c>
      <c r="D83" s="37">
        <v>0</v>
      </c>
      <c r="E83" s="39" t="s">
        <v>293</v>
      </c>
      <c r="F83" s="32">
        <v>200</v>
      </c>
      <c r="G83" s="77">
        <f>G84</f>
        <v>1500</v>
      </c>
      <c r="H83" s="55">
        <f>H84</f>
        <v>1500</v>
      </c>
    </row>
    <row r="84" spans="1:8" ht="22.5" customHeight="1" x14ac:dyDescent="0.2">
      <c r="A84" s="26" t="s">
        <v>13</v>
      </c>
      <c r="B84" s="37">
        <v>2</v>
      </c>
      <c r="C84" s="38">
        <v>0</v>
      </c>
      <c r="D84" s="37">
        <v>0</v>
      </c>
      <c r="E84" s="39" t="s">
        <v>293</v>
      </c>
      <c r="F84" s="32">
        <v>240</v>
      </c>
      <c r="G84" s="77">
        <v>1500</v>
      </c>
      <c r="H84" s="55">
        <v>1500</v>
      </c>
    </row>
    <row r="85" spans="1:8" ht="12.75" customHeight="1" x14ac:dyDescent="0.2">
      <c r="A85" s="26" t="s">
        <v>65</v>
      </c>
      <c r="B85" s="37" t="s">
        <v>175</v>
      </c>
      <c r="C85" s="38" t="s">
        <v>3</v>
      </c>
      <c r="D85" s="37" t="s">
        <v>2</v>
      </c>
      <c r="E85" s="39" t="s">
        <v>293</v>
      </c>
      <c r="F85" s="32">
        <v>500</v>
      </c>
      <c r="G85" s="77">
        <f>G86</f>
        <v>4500</v>
      </c>
      <c r="H85" s="55">
        <f>H86</f>
        <v>4500</v>
      </c>
    </row>
    <row r="86" spans="1:8" ht="12.75" customHeight="1" x14ac:dyDescent="0.2">
      <c r="A86" s="26" t="s">
        <v>64</v>
      </c>
      <c r="B86" s="37" t="s">
        <v>175</v>
      </c>
      <c r="C86" s="38" t="s">
        <v>3</v>
      </c>
      <c r="D86" s="37" t="s">
        <v>2</v>
      </c>
      <c r="E86" s="39" t="s">
        <v>293</v>
      </c>
      <c r="F86" s="32">
        <v>540</v>
      </c>
      <c r="G86" s="77">
        <v>4500</v>
      </c>
      <c r="H86" s="55">
        <v>4500</v>
      </c>
    </row>
    <row r="87" spans="1:8" ht="67.5" customHeight="1" x14ac:dyDescent="0.2">
      <c r="A87" s="35" t="s">
        <v>301</v>
      </c>
      <c r="B87" s="37" t="s">
        <v>175</v>
      </c>
      <c r="C87" s="38" t="s">
        <v>3</v>
      </c>
      <c r="D87" s="37" t="s">
        <v>2</v>
      </c>
      <c r="E87" s="39" t="s">
        <v>228</v>
      </c>
      <c r="F87" s="32" t="s">
        <v>7</v>
      </c>
      <c r="G87" s="55">
        <f>G88</f>
        <v>11469.8</v>
      </c>
      <c r="H87" s="55">
        <f>H88</f>
        <v>11469.8</v>
      </c>
    </row>
    <row r="88" spans="1:8" ht="12.75" customHeight="1" x14ac:dyDescent="0.2">
      <c r="A88" s="26" t="s">
        <v>65</v>
      </c>
      <c r="B88" s="37" t="s">
        <v>175</v>
      </c>
      <c r="C88" s="38" t="s">
        <v>3</v>
      </c>
      <c r="D88" s="37" t="s">
        <v>2</v>
      </c>
      <c r="E88" s="39" t="s">
        <v>228</v>
      </c>
      <c r="F88" s="32">
        <v>500</v>
      </c>
      <c r="G88" s="55">
        <f>G89</f>
        <v>11469.8</v>
      </c>
      <c r="H88" s="55">
        <f>H89</f>
        <v>11469.8</v>
      </c>
    </row>
    <row r="89" spans="1:8" ht="12.75" customHeight="1" x14ac:dyDescent="0.2">
      <c r="A89" s="26" t="s">
        <v>64</v>
      </c>
      <c r="B89" s="37" t="s">
        <v>175</v>
      </c>
      <c r="C89" s="38" t="s">
        <v>3</v>
      </c>
      <c r="D89" s="37" t="s">
        <v>2</v>
      </c>
      <c r="E89" s="39" t="s">
        <v>228</v>
      </c>
      <c r="F89" s="32">
        <v>540</v>
      </c>
      <c r="G89" s="55">
        <v>11469.8</v>
      </c>
      <c r="H89" s="55">
        <v>11469.8</v>
      </c>
    </row>
    <row r="90" spans="1:8" ht="45" customHeight="1" x14ac:dyDescent="0.2">
      <c r="A90" s="26" t="s">
        <v>296</v>
      </c>
      <c r="B90" s="37" t="s">
        <v>175</v>
      </c>
      <c r="C90" s="38" t="s">
        <v>3</v>
      </c>
      <c r="D90" s="37" t="s">
        <v>2</v>
      </c>
      <c r="E90" s="39" t="s">
        <v>227</v>
      </c>
      <c r="F90" s="32" t="s">
        <v>7</v>
      </c>
      <c r="G90" s="55">
        <f>G91</f>
        <v>15302.8</v>
      </c>
      <c r="H90" s="55">
        <f>H91</f>
        <v>15302.8</v>
      </c>
    </row>
    <row r="91" spans="1:8" ht="12.75" customHeight="1" x14ac:dyDescent="0.2">
      <c r="A91" s="26" t="s">
        <v>65</v>
      </c>
      <c r="B91" s="37" t="s">
        <v>175</v>
      </c>
      <c r="C91" s="38" t="s">
        <v>3</v>
      </c>
      <c r="D91" s="37" t="s">
        <v>2</v>
      </c>
      <c r="E91" s="39" t="s">
        <v>227</v>
      </c>
      <c r="F91" s="32">
        <v>500</v>
      </c>
      <c r="G91" s="55">
        <f>G92</f>
        <v>15302.8</v>
      </c>
      <c r="H91" s="55">
        <f>H92</f>
        <v>15302.8</v>
      </c>
    </row>
    <row r="92" spans="1:8" ht="12.75" customHeight="1" x14ac:dyDescent="0.2">
      <c r="A92" s="26" t="s">
        <v>64</v>
      </c>
      <c r="B92" s="37" t="s">
        <v>175</v>
      </c>
      <c r="C92" s="38" t="s">
        <v>3</v>
      </c>
      <c r="D92" s="37" t="s">
        <v>2</v>
      </c>
      <c r="E92" s="39" t="s">
        <v>227</v>
      </c>
      <c r="F92" s="32">
        <v>540</v>
      </c>
      <c r="G92" s="55">
        <v>15302.8</v>
      </c>
      <c r="H92" s="55">
        <v>15302.8</v>
      </c>
    </row>
    <row r="93" spans="1:8" ht="45" customHeight="1" x14ac:dyDescent="0.2">
      <c r="A93" s="40" t="s">
        <v>294</v>
      </c>
      <c r="B93" s="52" t="s">
        <v>237</v>
      </c>
      <c r="C93" s="53" t="s">
        <v>3</v>
      </c>
      <c r="D93" s="52" t="s">
        <v>2</v>
      </c>
      <c r="E93" s="54" t="s">
        <v>9</v>
      </c>
      <c r="F93" s="46" t="s">
        <v>7</v>
      </c>
      <c r="G93" s="57">
        <f>G94+G101+G104</f>
        <v>43908.4</v>
      </c>
      <c r="H93" s="57">
        <f>H94+H101+H104</f>
        <v>42340.2</v>
      </c>
    </row>
    <row r="94" spans="1:8" ht="22.5" customHeight="1" x14ac:dyDescent="0.2">
      <c r="A94" s="26" t="s">
        <v>73</v>
      </c>
      <c r="B94" s="37" t="s">
        <v>237</v>
      </c>
      <c r="C94" s="38" t="s">
        <v>3</v>
      </c>
      <c r="D94" s="37" t="s">
        <v>2</v>
      </c>
      <c r="E94" s="39" t="s">
        <v>69</v>
      </c>
      <c r="F94" s="32" t="s">
        <v>7</v>
      </c>
      <c r="G94" s="55">
        <f>G95+G97+G99</f>
        <v>1936</v>
      </c>
      <c r="H94" s="55">
        <f>H95+H97+H99</f>
        <v>1936</v>
      </c>
    </row>
    <row r="95" spans="1:8" ht="56.25" customHeight="1" x14ac:dyDescent="0.2">
      <c r="A95" s="26" t="s">
        <v>6</v>
      </c>
      <c r="B95" s="37" t="s">
        <v>237</v>
      </c>
      <c r="C95" s="38" t="s">
        <v>3</v>
      </c>
      <c r="D95" s="37" t="s">
        <v>2</v>
      </c>
      <c r="E95" s="39" t="s">
        <v>69</v>
      </c>
      <c r="F95" s="32">
        <v>100</v>
      </c>
      <c r="G95" s="55">
        <f>G96</f>
        <v>1622</v>
      </c>
      <c r="H95" s="55">
        <f>H96</f>
        <v>1622</v>
      </c>
    </row>
    <row r="96" spans="1:8" ht="12.75" customHeight="1" x14ac:dyDescent="0.2">
      <c r="A96" s="26" t="s">
        <v>72</v>
      </c>
      <c r="B96" s="37" t="s">
        <v>237</v>
      </c>
      <c r="C96" s="38" t="s">
        <v>3</v>
      </c>
      <c r="D96" s="37" t="s">
        <v>2</v>
      </c>
      <c r="E96" s="39" t="s">
        <v>69</v>
      </c>
      <c r="F96" s="32">
        <v>110</v>
      </c>
      <c r="G96" s="55">
        <v>1622</v>
      </c>
      <c r="H96" s="55">
        <v>1622</v>
      </c>
    </row>
    <row r="97" spans="1:8" ht="22.5" customHeight="1" x14ac:dyDescent="0.2">
      <c r="A97" s="26" t="s">
        <v>14</v>
      </c>
      <c r="B97" s="37" t="s">
        <v>237</v>
      </c>
      <c r="C97" s="38" t="s">
        <v>3</v>
      </c>
      <c r="D97" s="37" t="s">
        <v>2</v>
      </c>
      <c r="E97" s="39" t="s">
        <v>69</v>
      </c>
      <c r="F97" s="32">
        <v>200</v>
      </c>
      <c r="G97" s="55">
        <f>G98</f>
        <v>279</v>
      </c>
      <c r="H97" s="55">
        <f>H98</f>
        <v>279</v>
      </c>
    </row>
    <row r="98" spans="1:8" ht="22.5" customHeight="1" x14ac:dyDescent="0.2">
      <c r="A98" s="26" t="s">
        <v>13</v>
      </c>
      <c r="B98" s="37" t="s">
        <v>237</v>
      </c>
      <c r="C98" s="38" t="s">
        <v>3</v>
      </c>
      <c r="D98" s="37" t="s">
        <v>2</v>
      </c>
      <c r="E98" s="39" t="s">
        <v>69</v>
      </c>
      <c r="F98" s="32">
        <v>240</v>
      </c>
      <c r="G98" s="55">
        <v>279</v>
      </c>
      <c r="H98" s="55">
        <v>279</v>
      </c>
    </row>
    <row r="99" spans="1:8" ht="12.75" customHeight="1" x14ac:dyDescent="0.2">
      <c r="A99" s="26" t="s">
        <v>71</v>
      </c>
      <c r="B99" s="37" t="s">
        <v>237</v>
      </c>
      <c r="C99" s="38" t="s">
        <v>3</v>
      </c>
      <c r="D99" s="37" t="s">
        <v>2</v>
      </c>
      <c r="E99" s="39" t="s">
        <v>69</v>
      </c>
      <c r="F99" s="32">
        <v>800</v>
      </c>
      <c r="G99" s="55">
        <f>G100</f>
        <v>35</v>
      </c>
      <c r="H99" s="55">
        <f>H100</f>
        <v>35</v>
      </c>
    </row>
    <row r="100" spans="1:8" ht="12.75" customHeight="1" x14ac:dyDescent="0.2">
      <c r="A100" s="26" t="s">
        <v>70</v>
      </c>
      <c r="B100" s="37" t="s">
        <v>237</v>
      </c>
      <c r="C100" s="38" t="s">
        <v>3</v>
      </c>
      <c r="D100" s="37" t="s">
        <v>2</v>
      </c>
      <c r="E100" s="39" t="s">
        <v>69</v>
      </c>
      <c r="F100" s="32">
        <v>850</v>
      </c>
      <c r="G100" s="55">
        <v>35</v>
      </c>
      <c r="H100" s="55">
        <v>35</v>
      </c>
    </row>
    <row r="101" spans="1:8" ht="56.25" customHeight="1" x14ac:dyDescent="0.2">
      <c r="A101" s="26" t="s">
        <v>298</v>
      </c>
      <c r="B101" s="37" t="s">
        <v>237</v>
      </c>
      <c r="C101" s="38" t="s">
        <v>3</v>
      </c>
      <c r="D101" s="37" t="s">
        <v>2</v>
      </c>
      <c r="E101" s="39" t="s">
        <v>236</v>
      </c>
      <c r="F101" s="32" t="s">
        <v>7</v>
      </c>
      <c r="G101" s="55">
        <f>G102</f>
        <v>3064</v>
      </c>
      <c r="H101" s="55">
        <f>H102</f>
        <v>3064</v>
      </c>
    </row>
    <row r="102" spans="1:8" ht="12.75" customHeight="1" x14ac:dyDescent="0.2">
      <c r="A102" s="26" t="s">
        <v>65</v>
      </c>
      <c r="B102" s="37" t="s">
        <v>237</v>
      </c>
      <c r="C102" s="38" t="s">
        <v>3</v>
      </c>
      <c r="D102" s="37" t="s">
        <v>2</v>
      </c>
      <c r="E102" s="39" t="s">
        <v>236</v>
      </c>
      <c r="F102" s="32">
        <v>500</v>
      </c>
      <c r="G102" s="55">
        <f>G103</f>
        <v>3064</v>
      </c>
      <c r="H102" s="55">
        <f>H103</f>
        <v>3064</v>
      </c>
    </row>
    <row r="103" spans="1:8" ht="12.75" customHeight="1" x14ac:dyDescent="0.2">
      <c r="A103" s="26" t="s">
        <v>64</v>
      </c>
      <c r="B103" s="37" t="s">
        <v>237</v>
      </c>
      <c r="C103" s="38" t="s">
        <v>3</v>
      </c>
      <c r="D103" s="37" t="s">
        <v>2</v>
      </c>
      <c r="E103" s="39" t="s">
        <v>236</v>
      </c>
      <c r="F103" s="32">
        <v>540</v>
      </c>
      <c r="G103" s="55">
        <f>1682.1+1381.9</f>
        <v>3064</v>
      </c>
      <c r="H103" s="55">
        <v>3064</v>
      </c>
    </row>
    <row r="104" spans="1:8" ht="22.5" customHeight="1" x14ac:dyDescent="0.2">
      <c r="A104" s="35" t="s">
        <v>313</v>
      </c>
      <c r="B104" s="37" t="s">
        <v>237</v>
      </c>
      <c r="C104" s="38" t="s">
        <v>3</v>
      </c>
      <c r="D104" s="37" t="s">
        <v>2</v>
      </c>
      <c r="E104" s="39" t="s">
        <v>290</v>
      </c>
      <c r="F104" s="64"/>
      <c r="G104" s="65">
        <f>G105</f>
        <v>38908.400000000001</v>
      </c>
      <c r="H104" s="65">
        <f>H105</f>
        <v>37340.199999999997</v>
      </c>
    </row>
    <row r="105" spans="1:8" ht="12.75" customHeight="1" x14ac:dyDescent="0.2">
      <c r="A105" s="35" t="s">
        <v>65</v>
      </c>
      <c r="B105" s="37" t="s">
        <v>237</v>
      </c>
      <c r="C105" s="38" t="s">
        <v>3</v>
      </c>
      <c r="D105" s="37" t="s">
        <v>2</v>
      </c>
      <c r="E105" s="39" t="s">
        <v>290</v>
      </c>
      <c r="F105" s="64">
        <v>500</v>
      </c>
      <c r="G105" s="65">
        <f>G106</f>
        <v>38908.400000000001</v>
      </c>
      <c r="H105" s="65">
        <f>H106</f>
        <v>37340.199999999997</v>
      </c>
    </row>
    <row r="106" spans="1:8" ht="12.75" customHeight="1" x14ac:dyDescent="0.2">
      <c r="A106" s="35" t="s">
        <v>64</v>
      </c>
      <c r="B106" s="37" t="s">
        <v>237</v>
      </c>
      <c r="C106" s="38" t="s">
        <v>3</v>
      </c>
      <c r="D106" s="37" t="s">
        <v>2</v>
      </c>
      <c r="E106" s="39" t="s">
        <v>290</v>
      </c>
      <c r="F106" s="64">
        <v>540</v>
      </c>
      <c r="G106" s="65">
        <v>38908.400000000001</v>
      </c>
      <c r="H106" s="65">
        <v>37340.199999999997</v>
      </c>
    </row>
    <row r="107" spans="1:8" ht="67.5" customHeight="1" x14ac:dyDescent="0.2">
      <c r="A107" s="40" t="s">
        <v>324</v>
      </c>
      <c r="B107" s="52" t="s">
        <v>155</v>
      </c>
      <c r="C107" s="53" t="s">
        <v>3</v>
      </c>
      <c r="D107" s="52" t="s">
        <v>2</v>
      </c>
      <c r="E107" s="54" t="s">
        <v>9</v>
      </c>
      <c r="F107" s="46" t="s">
        <v>7</v>
      </c>
      <c r="G107" s="57">
        <f>G108+G111+G114+G117+G120+G123+G130+G137+G140+G148+G151+G154+G157+G160+G163+G166+G169+G172+G175+G178+G181+G373+G143</f>
        <v>684557.10000000009</v>
      </c>
      <c r="H107" s="57">
        <f>H108+H111+H114+H117+H120+H123+H130+H137+H140+H143+H148+H151+H154+H157+H160+H163+H166+H169+H172+H175+H178+H181+H373</f>
        <v>721282.00000000012</v>
      </c>
    </row>
    <row r="108" spans="1:8" ht="45" customHeight="1" x14ac:dyDescent="0.2">
      <c r="A108" s="26" t="s">
        <v>181</v>
      </c>
      <c r="B108" s="37" t="s">
        <v>155</v>
      </c>
      <c r="C108" s="38" t="s">
        <v>3</v>
      </c>
      <c r="D108" s="37" t="s">
        <v>2</v>
      </c>
      <c r="E108" s="39" t="s">
        <v>180</v>
      </c>
      <c r="F108" s="32" t="s">
        <v>7</v>
      </c>
      <c r="G108" s="55">
        <f>G109</f>
        <v>2134</v>
      </c>
      <c r="H108" s="55">
        <f>H109</f>
        <v>2134</v>
      </c>
    </row>
    <row r="109" spans="1:8" ht="22.5" customHeight="1" x14ac:dyDescent="0.2">
      <c r="A109" s="26" t="s">
        <v>79</v>
      </c>
      <c r="B109" s="37" t="s">
        <v>155</v>
      </c>
      <c r="C109" s="38" t="s">
        <v>3</v>
      </c>
      <c r="D109" s="37" t="s">
        <v>2</v>
      </c>
      <c r="E109" s="39" t="s">
        <v>180</v>
      </c>
      <c r="F109" s="32">
        <v>600</v>
      </c>
      <c r="G109" s="55">
        <f>G110</f>
        <v>2134</v>
      </c>
      <c r="H109" s="55">
        <f>H110</f>
        <v>2134</v>
      </c>
    </row>
    <row r="110" spans="1:8" ht="12.75" customHeight="1" x14ac:dyDescent="0.2">
      <c r="A110" s="26" t="s">
        <v>156</v>
      </c>
      <c r="B110" s="37" t="s">
        <v>155</v>
      </c>
      <c r="C110" s="38" t="s">
        <v>3</v>
      </c>
      <c r="D110" s="37" t="s">
        <v>2</v>
      </c>
      <c r="E110" s="39" t="s">
        <v>180</v>
      </c>
      <c r="F110" s="32">
        <v>610</v>
      </c>
      <c r="G110" s="55">
        <v>2134</v>
      </c>
      <c r="H110" s="55">
        <v>2134</v>
      </c>
    </row>
    <row r="111" spans="1:8" ht="45" customHeight="1" x14ac:dyDescent="0.2">
      <c r="A111" s="26" t="s">
        <v>163</v>
      </c>
      <c r="B111" s="37" t="s">
        <v>155</v>
      </c>
      <c r="C111" s="38" t="s">
        <v>3</v>
      </c>
      <c r="D111" s="37" t="s">
        <v>2</v>
      </c>
      <c r="E111" s="39" t="s">
        <v>162</v>
      </c>
      <c r="F111" s="32" t="s">
        <v>7</v>
      </c>
      <c r="G111" s="55">
        <f>G112</f>
        <v>46.9</v>
      </c>
      <c r="H111" s="55">
        <f>H112</f>
        <v>46.9</v>
      </c>
    </row>
    <row r="112" spans="1:8" ht="22.5" customHeight="1" x14ac:dyDescent="0.2">
      <c r="A112" s="26" t="s">
        <v>79</v>
      </c>
      <c r="B112" s="37" t="s">
        <v>155</v>
      </c>
      <c r="C112" s="38" t="s">
        <v>3</v>
      </c>
      <c r="D112" s="37" t="s">
        <v>2</v>
      </c>
      <c r="E112" s="39" t="s">
        <v>162</v>
      </c>
      <c r="F112" s="32">
        <v>600</v>
      </c>
      <c r="G112" s="55">
        <f>G113</f>
        <v>46.9</v>
      </c>
      <c r="H112" s="55">
        <f>H113</f>
        <v>46.9</v>
      </c>
    </row>
    <row r="113" spans="1:8" ht="12.75" customHeight="1" x14ac:dyDescent="0.2">
      <c r="A113" s="26" t="s">
        <v>156</v>
      </c>
      <c r="B113" s="37" t="s">
        <v>155</v>
      </c>
      <c r="C113" s="38" t="s">
        <v>3</v>
      </c>
      <c r="D113" s="37" t="s">
        <v>2</v>
      </c>
      <c r="E113" s="39" t="s">
        <v>162</v>
      </c>
      <c r="F113" s="32">
        <v>610</v>
      </c>
      <c r="G113" s="55">
        <v>46.9</v>
      </c>
      <c r="H113" s="55">
        <v>46.9</v>
      </c>
    </row>
    <row r="114" spans="1:8" ht="67.5" customHeight="1" x14ac:dyDescent="0.2">
      <c r="A114" s="26" t="s">
        <v>189</v>
      </c>
      <c r="B114" s="37" t="s">
        <v>155</v>
      </c>
      <c r="C114" s="38" t="s">
        <v>3</v>
      </c>
      <c r="D114" s="37" t="s">
        <v>2</v>
      </c>
      <c r="E114" s="39" t="s">
        <v>188</v>
      </c>
      <c r="F114" s="32" t="s">
        <v>7</v>
      </c>
      <c r="G114" s="55">
        <f>G115</f>
        <v>31732</v>
      </c>
      <c r="H114" s="55">
        <f>H115</f>
        <v>31732</v>
      </c>
    </row>
    <row r="115" spans="1:8" ht="22.5" customHeight="1" x14ac:dyDescent="0.2">
      <c r="A115" s="26" t="s">
        <v>79</v>
      </c>
      <c r="B115" s="37" t="s">
        <v>155</v>
      </c>
      <c r="C115" s="38" t="s">
        <v>3</v>
      </c>
      <c r="D115" s="37" t="s">
        <v>2</v>
      </c>
      <c r="E115" s="39" t="s">
        <v>188</v>
      </c>
      <c r="F115" s="32">
        <v>600</v>
      </c>
      <c r="G115" s="55">
        <f>G116</f>
        <v>31732</v>
      </c>
      <c r="H115" s="55">
        <f>H116</f>
        <v>31732</v>
      </c>
    </row>
    <row r="116" spans="1:8" ht="12.75" customHeight="1" x14ac:dyDescent="0.2">
      <c r="A116" s="26" t="s">
        <v>156</v>
      </c>
      <c r="B116" s="37" t="s">
        <v>155</v>
      </c>
      <c r="C116" s="38" t="s">
        <v>3</v>
      </c>
      <c r="D116" s="37" t="s">
        <v>2</v>
      </c>
      <c r="E116" s="39" t="s">
        <v>188</v>
      </c>
      <c r="F116" s="32">
        <v>610</v>
      </c>
      <c r="G116" s="55">
        <f>10262.2+20616+124.7+729.1</f>
        <v>31732</v>
      </c>
      <c r="H116" s="55">
        <f>10262.2+20616+124.7+729.1</f>
        <v>31732</v>
      </c>
    </row>
    <row r="117" spans="1:8" ht="12.75" customHeight="1" x14ac:dyDescent="0.2">
      <c r="A117" s="26" t="s">
        <v>198</v>
      </c>
      <c r="B117" s="37" t="s">
        <v>155</v>
      </c>
      <c r="C117" s="38" t="s">
        <v>3</v>
      </c>
      <c r="D117" s="37" t="s">
        <v>2</v>
      </c>
      <c r="E117" s="39" t="s">
        <v>197</v>
      </c>
      <c r="F117" s="32" t="s">
        <v>7</v>
      </c>
      <c r="G117" s="55">
        <f>G118</f>
        <v>404275.7</v>
      </c>
      <c r="H117" s="55">
        <f>H118</f>
        <v>440655.5</v>
      </c>
    </row>
    <row r="118" spans="1:8" ht="22.5" customHeight="1" x14ac:dyDescent="0.2">
      <c r="A118" s="26" t="s">
        <v>79</v>
      </c>
      <c r="B118" s="37" t="s">
        <v>155</v>
      </c>
      <c r="C118" s="38" t="s">
        <v>3</v>
      </c>
      <c r="D118" s="37" t="s">
        <v>2</v>
      </c>
      <c r="E118" s="39" t="s">
        <v>197</v>
      </c>
      <c r="F118" s="32">
        <v>600</v>
      </c>
      <c r="G118" s="55">
        <f>G119</f>
        <v>404275.7</v>
      </c>
      <c r="H118" s="55">
        <f>H119</f>
        <v>440655.5</v>
      </c>
    </row>
    <row r="119" spans="1:8" ht="12.75" customHeight="1" x14ac:dyDescent="0.2">
      <c r="A119" s="26" t="s">
        <v>156</v>
      </c>
      <c r="B119" s="37" t="s">
        <v>155</v>
      </c>
      <c r="C119" s="38" t="s">
        <v>3</v>
      </c>
      <c r="D119" s="37" t="s">
        <v>2</v>
      </c>
      <c r="E119" s="39" t="s">
        <v>197</v>
      </c>
      <c r="F119" s="32">
        <v>610</v>
      </c>
      <c r="G119" s="55">
        <f>127379+276896.7</f>
        <v>404275.7</v>
      </c>
      <c r="H119" s="55">
        <f>146174.7+294480.8</f>
        <v>440655.5</v>
      </c>
    </row>
    <row r="120" spans="1:8" ht="33.75" customHeight="1" x14ac:dyDescent="0.2">
      <c r="A120" s="26" t="s">
        <v>161</v>
      </c>
      <c r="B120" s="37" t="s">
        <v>155</v>
      </c>
      <c r="C120" s="38" t="s">
        <v>3</v>
      </c>
      <c r="D120" s="37" t="s">
        <v>2</v>
      </c>
      <c r="E120" s="39" t="s">
        <v>160</v>
      </c>
      <c r="F120" s="32" t="s">
        <v>7</v>
      </c>
      <c r="G120" s="55">
        <f>G121</f>
        <v>3822.5</v>
      </c>
      <c r="H120" s="55">
        <f>H121</f>
        <v>4167.6000000000004</v>
      </c>
    </row>
    <row r="121" spans="1:8" ht="22.5" customHeight="1" x14ac:dyDescent="0.2">
      <c r="A121" s="26" t="s">
        <v>79</v>
      </c>
      <c r="B121" s="37" t="s">
        <v>155</v>
      </c>
      <c r="C121" s="38" t="s">
        <v>3</v>
      </c>
      <c r="D121" s="37" t="s">
        <v>2</v>
      </c>
      <c r="E121" s="39" t="s">
        <v>160</v>
      </c>
      <c r="F121" s="32">
        <v>600</v>
      </c>
      <c r="G121" s="55">
        <f>G122</f>
        <v>3822.5</v>
      </c>
      <c r="H121" s="55">
        <f>H122</f>
        <v>4167.6000000000004</v>
      </c>
    </row>
    <row r="122" spans="1:8" ht="12.75" customHeight="1" x14ac:dyDescent="0.2">
      <c r="A122" s="26" t="s">
        <v>156</v>
      </c>
      <c r="B122" s="37" t="s">
        <v>155</v>
      </c>
      <c r="C122" s="38" t="s">
        <v>3</v>
      </c>
      <c r="D122" s="37" t="s">
        <v>2</v>
      </c>
      <c r="E122" s="39" t="s">
        <v>160</v>
      </c>
      <c r="F122" s="32">
        <v>610</v>
      </c>
      <c r="G122" s="55">
        <v>3822.5</v>
      </c>
      <c r="H122" s="55">
        <v>4167.6000000000004</v>
      </c>
    </row>
    <row r="123" spans="1:8" ht="22.5" customHeight="1" x14ac:dyDescent="0.2">
      <c r="A123" s="26" t="s">
        <v>173</v>
      </c>
      <c r="B123" s="37" t="s">
        <v>155</v>
      </c>
      <c r="C123" s="38" t="s">
        <v>3</v>
      </c>
      <c r="D123" s="37" t="s">
        <v>2</v>
      </c>
      <c r="E123" s="39" t="s">
        <v>11</v>
      </c>
      <c r="F123" s="32" t="s">
        <v>7</v>
      </c>
      <c r="G123" s="55">
        <f>G124+G126+G128</f>
        <v>4069.4</v>
      </c>
      <c r="H123" s="55">
        <f>H124+H126+H128</f>
        <v>4069.4</v>
      </c>
    </row>
    <row r="124" spans="1:8" ht="56.25" customHeight="1" x14ac:dyDescent="0.2">
      <c r="A124" s="26" t="s">
        <v>6</v>
      </c>
      <c r="B124" s="37" t="s">
        <v>155</v>
      </c>
      <c r="C124" s="38" t="s">
        <v>3</v>
      </c>
      <c r="D124" s="37" t="s">
        <v>2</v>
      </c>
      <c r="E124" s="39" t="s">
        <v>11</v>
      </c>
      <c r="F124" s="32">
        <v>100</v>
      </c>
      <c r="G124" s="55">
        <f>G125</f>
        <v>4000</v>
      </c>
      <c r="H124" s="55">
        <f>H125</f>
        <v>4000</v>
      </c>
    </row>
    <row r="125" spans="1:8" ht="22.5" customHeight="1" x14ac:dyDescent="0.2">
      <c r="A125" s="26" t="s">
        <v>5</v>
      </c>
      <c r="B125" s="37" t="s">
        <v>155</v>
      </c>
      <c r="C125" s="38" t="s">
        <v>3</v>
      </c>
      <c r="D125" s="37" t="s">
        <v>2</v>
      </c>
      <c r="E125" s="39" t="s">
        <v>11</v>
      </c>
      <c r="F125" s="32">
        <v>120</v>
      </c>
      <c r="G125" s="55">
        <v>4000</v>
      </c>
      <c r="H125" s="55">
        <v>4000</v>
      </c>
    </row>
    <row r="126" spans="1:8" ht="22.5" customHeight="1" x14ac:dyDescent="0.2">
      <c r="A126" s="26" t="s">
        <v>14</v>
      </c>
      <c r="B126" s="37" t="s">
        <v>155</v>
      </c>
      <c r="C126" s="38" t="s">
        <v>3</v>
      </c>
      <c r="D126" s="37" t="s">
        <v>2</v>
      </c>
      <c r="E126" s="39" t="s">
        <v>11</v>
      </c>
      <c r="F126" s="32">
        <v>200</v>
      </c>
      <c r="G126" s="55">
        <f>G127</f>
        <v>68.900000000000006</v>
      </c>
      <c r="H126" s="55">
        <f>H127</f>
        <v>68.900000000000006</v>
      </c>
    </row>
    <row r="127" spans="1:8" ht="22.5" customHeight="1" x14ac:dyDescent="0.2">
      <c r="A127" s="26" t="s">
        <v>13</v>
      </c>
      <c r="B127" s="37" t="s">
        <v>155</v>
      </c>
      <c r="C127" s="38" t="s">
        <v>3</v>
      </c>
      <c r="D127" s="37" t="s">
        <v>2</v>
      </c>
      <c r="E127" s="39" t="s">
        <v>11</v>
      </c>
      <c r="F127" s="32">
        <v>240</v>
      </c>
      <c r="G127" s="55">
        <f>42.6+26.3</f>
        <v>68.900000000000006</v>
      </c>
      <c r="H127" s="55">
        <f>42.6+26.3</f>
        <v>68.900000000000006</v>
      </c>
    </row>
    <row r="128" spans="1:8" ht="12.75" customHeight="1" x14ac:dyDescent="0.2">
      <c r="A128" s="26" t="s">
        <v>71</v>
      </c>
      <c r="B128" s="37" t="s">
        <v>155</v>
      </c>
      <c r="C128" s="38" t="s">
        <v>3</v>
      </c>
      <c r="D128" s="37" t="s">
        <v>2</v>
      </c>
      <c r="E128" s="39" t="s">
        <v>11</v>
      </c>
      <c r="F128" s="32">
        <v>800</v>
      </c>
      <c r="G128" s="55">
        <f>G129</f>
        <v>0.5</v>
      </c>
      <c r="H128" s="55">
        <f>H129</f>
        <v>0.5</v>
      </c>
    </row>
    <row r="129" spans="1:8" ht="12.75" customHeight="1" x14ac:dyDescent="0.2">
      <c r="A129" s="26" t="s">
        <v>70</v>
      </c>
      <c r="B129" s="37" t="s">
        <v>155</v>
      </c>
      <c r="C129" s="38" t="s">
        <v>3</v>
      </c>
      <c r="D129" s="37" t="s">
        <v>2</v>
      </c>
      <c r="E129" s="39" t="s">
        <v>11</v>
      </c>
      <c r="F129" s="32">
        <v>850</v>
      </c>
      <c r="G129" s="55">
        <v>0.5</v>
      </c>
      <c r="H129" s="55">
        <v>0.5</v>
      </c>
    </row>
    <row r="130" spans="1:8" ht="22.5" customHeight="1" x14ac:dyDescent="0.2">
      <c r="A130" s="26" t="s">
        <v>73</v>
      </c>
      <c r="B130" s="37" t="s">
        <v>155</v>
      </c>
      <c r="C130" s="38" t="s">
        <v>3</v>
      </c>
      <c r="D130" s="37" t="s">
        <v>2</v>
      </c>
      <c r="E130" s="39" t="s">
        <v>69</v>
      </c>
      <c r="F130" s="32" t="s">
        <v>7</v>
      </c>
      <c r="G130" s="55">
        <f>G131+G133+G135</f>
        <v>9196.7999999999993</v>
      </c>
      <c r="H130" s="55">
        <f>H131+H133+H135</f>
        <v>9196.7999999999993</v>
      </c>
    </row>
    <row r="131" spans="1:8" ht="56.25" customHeight="1" x14ac:dyDescent="0.2">
      <c r="A131" s="26" t="s">
        <v>6</v>
      </c>
      <c r="B131" s="37" t="s">
        <v>155</v>
      </c>
      <c r="C131" s="38" t="s">
        <v>3</v>
      </c>
      <c r="D131" s="37" t="s">
        <v>2</v>
      </c>
      <c r="E131" s="39" t="s">
        <v>69</v>
      </c>
      <c r="F131" s="32">
        <v>100</v>
      </c>
      <c r="G131" s="55">
        <f>G132</f>
        <v>8509.5</v>
      </c>
      <c r="H131" s="55">
        <f>H132</f>
        <v>8509.5</v>
      </c>
    </row>
    <row r="132" spans="1:8" ht="12.75" customHeight="1" x14ac:dyDescent="0.2">
      <c r="A132" s="26" t="s">
        <v>72</v>
      </c>
      <c r="B132" s="37" t="s">
        <v>155</v>
      </c>
      <c r="C132" s="38" t="s">
        <v>3</v>
      </c>
      <c r="D132" s="37" t="s">
        <v>2</v>
      </c>
      <c r="E132" s="39" t="s">
        <v>69</v>
      </c>
      <c r="F132" s="32">
        <v>110</v>
      </c>
      <c r="G132" s="55">
        <f>2779.4+4326.1+97.5+1306.5</f>
        <v>8509.5</v>
      </c>
      <c r="H132" s="55">
        <f>2779.4+4326.1+97.5+1306.5</f>
        <v>8509.5</v>
      </c>
    </row>
    <row r="133" spans="1:8" ht="22.5" customHeight="1" x14ac:dyDescent="0.2">
      <c r="A133" s="26" t="s">
        <v>14</v>
      </c>
      <c r="B133" s="37" t="s">
        <v>155</v>
      </c>
      <c r="C133" s="38" t="s">
        <v>3</v>
      </c>
      <c r="D133" s="37" t="s">
        <v>2</v>
      </c>
      <c r="E133" s="39" t="s">
        <v>69</v>
      </c>
      <c r="F133" s="32">
        <v>200</v>
      </c>
      <c r="G133" s="55">
        <f>G134</f>
        <v>664.3</v>
      </c>
      <c r="H133" s="55">
        <f>H134</f>
        <v>664.3</v>
      </c>
    </row>
    <row r="134" spans="1:8" ht="22.5" customHeight="1" x14ac:dyDescent="0.2">
      <c r="A134" s="26" t="s">
        <v>13</v>
      </c>
      <c r="B134" s="37" t="s">
        <v>155</v>
      </c>
      <c r="C134" s="38" t="s">
        <v>3</v>
      </c>
      <c r="D134" s="37" t="s">
        <v>2</v>
      </c>
      <c r="E134" s="39" t="s">
        <v>69</v>
      </c>
      <c r="F134" s="32">
        <v>240</v>
      </c>
      <c r="G134" s="55">
        <f>207.6+456.7</f>
        <v>664.3</v>
      </c>
      <c r="H134" s="55">
        <f>207.6+456.7</f>
        <v>664.3</v>
      </c>
    </row>
    <row r="135" spans="1:8" ht="12.75" customHeight="1" x14ac:dyDescent="0.2">
      <c r="A135" s="26" t="s">
        <v>71</v>
      </c>
      <c r="B135" s="37" t="s">
        <v>155</v>
      </c>
      <c r="C135" s="38" t="s">
        <v>3</v>
      </c>
      <c r="D135" s="37" t="s">
        <v>2</v>
      </c>
      <c r="E135" s="39" t="s">
        <v>69</v>
      </c>
      <c r="F135" s="32">
        <v>800</v>
      </c>
      <c r="G135" s="55">
        <f>G136</f>
        <v>23</v>
      </c>
      <c r="H135" s="55">
        <f>H136</f>
        <v>23</v>
      </c>
    </row>
    <row r="136" spans="1:8" ht="12.75" customHeight="1" x14ac:dyDescent="0.2">
      <c r="A136" s="26" t="s">
        <v>70</v>
      </c>
      <c r="B136" s="37" t="s">
        <v>155</v>
      </c>
      <c r="C136" s="38" t="s">
        <v>3</v>
      </c>
      <c r="D136" s="37" t="s">
        <v>2</v>
      </c>
      <c r="E136" s="39" t="s">
        <v>69</v>
      </c>
      <c r="F136" s="32">
        <v>850</v>
      </c>
      <c r="G136" s="55">
        <v>23</v>
      </c>
      <c r="H136" s="55">
        <v>23</v>
      </c>
    </row>
    <row r="137" spans="1:8" ht="22.5" customHeight="1" x14ac:dyDescent="0.2">
      <c r="A137" s="26" t="s">
        <v>187</v>
      </c>
      <c r="B137" s="37" t="s">
        <v>155</v>
      </c>
      <c r="C137" s="38" t="s">
        <v>3</v>
      </c>
      <c r="D137" s="37" t="s">
        <v>2</v>
      </c>
      <c r="E137" s="39" t="s">
        <v>186</v>
      </c>
      <c r="F137" s="32" t="s">
        <v>7</v>
      </c>
      <c r="G137" s="55">
        <f>G138</f>
        <v>10155</v>
      </c>
      <c r="H137" s="55">
        <f>H138</f>
        <v>10155</v>
      </c>
    </row>
    <row r="138" spans="1:8" ht="22.5" customHeight="1" x14ac:dyDescent="0.2">
      <c r="A138" s="26" t="s">
        <v>79</v>
      </c>
      <c r="B138" s="37" t="s">
        <v>155</v>
      </c>
      <c r="C138" s="38" t="s">
        <v>3</v>
      </c>
      <c r="D138" s="37" t="s">
        <v>2</v>
      </c>
      <c r="E138" s="39" t="s">
        <v>186</v>
      </c>
      <c r="F138" s="32">
        <v>600</v>
      </c>
      <c r="G138" s="55">
        <f>G139</f>
        <v>10155</v>
      </c>
      <c r="H138" s="55">
        <f>H139</f>
        <v>10155</v>
      </c>
    </row>
    <row r="139" spans="1:8" ht="12.75" customHeight="1" x14ac:dyDescent="0.2">
      <c r="A139" s="26" t="s">
        <v>156</v>
      </c>
      <c r="B139" s="37" t="s">
        <v>155</v>
      </c>
      <c r="C139" s="38" t="s">
        <v>3</v>
      </c>
      <c r="D139" s="37" t="s">
        <v>2</v>
      </c>
      <c r="E139" s="39" t="s">
        <v>186</v>
      </c>
      <c r="F139" s="32">
        <v>610</v>
      </c>
      <c r="G139" s="55">
        <f>2755.7+6965.3+77.4-6.5+363.1</f>
        <v>10155</v>
      </c>
      <c r="H139" s="55">
        <f>2755.7+6965.3+77.4-6.5+363.1</f>
        <v>10155</v>
      </c>
    </row>
    <row r="140" spans="1:8" ht="22.5" customHeight="1" x14ac:dyDescent="0.2">
      <c r="A140" s="26" t="s">
        <v>196</v>
      </c>
      <c r="B140" s="37" t="s">
        <v>155</v>
      </c>
      <c r="C140" s="38" t="s">
        <v>3</v>
      </c>
      <c r="D140" s="37" t="s">
        <v>2</v>
      </c>
      <c r="E140" s="39" t="s">
        <v>195</v>
      </c>
      <c r="F140" s="32" t="s">
        <v>7</v>
      </c>
      <c r="G140" s="55">
        <f>G141</f>
        <v>200</v>
      </c>
      <c r="H140" s="55">
        <f>H141</f>
        <v>200</v>
      </c>
    </row>
    <row r="141" spans="1:8" ht="22.5" customHeight="1" x14ac:dyDescent="0.2">
      <c r="A141" s="26" t="s">
        <v>79</v>
      </c>
      <c r="B141" s="37" t="s">
        <v>155</v>
      </c>
      <c r="C141" s="38" t="s">
        <v>3</v>
      </c>
      <c r="D141" s="37" t="s">
        <v>2</v>
      </c>
      <c r="E141" s="39" t="s">
        <v>195</v>
      </c>
      <c r="F141" s="32">
        <v>600</v>
      </c>
      <c r="G141" s="55">
        <f>G142</f>
        <v>200</v>
      </c>
      <c r="H141" s="55">
        <f>H142</f>
        <v>200</v>
      </c>
    </row>
    <row r="142" spans="1:8" ht="12.75" customHeight="1" x14ac:dyDescent="0.2">
      <c r="A142" s="26" t="s">
        <v>156</v>
      </c>
      <c r="B142" s="37" t="s">
        <v>155</v>
      </c>
      <c r="C142" s="38" t="s">
        <v>3</v>
      </c>
      <c r="D142" s="37" t="s">
        <v>2</v>
      </c>
      <c r="E142" s="39" t="s">
        <v>195</v>
      </c>
      <c r="F142" s="32">
        <v>610</v>
      </c>
      <c r="G142" s="55">
        <f>200</f>
        <v>200</v>
      </c>
      <c r="H142" s="55">
        <f>200</f>
        <v>200</v>
      </c>
    </row>
    <row r="143" spans="1:8" ht="12.75" customHeight="1" x14ac:dyDescent="0.2">
      <c r="A143" s="26" t="s">
        <v>194</v>
      </c>
      <c r="B143" s="37" t="s">
        <v>155</v>
      </c>
      <c r="C143" s="38" t="s">
        <v>3</v>
      </c>
      <c r="D143" s="37" t="s">
        <v>2</v>
      </c>
      <c r="E143" s="39" t="s">
        <v>193</v>
      </c>
      <c r="F143" s="32" t="s">
        <v>7</v>
      </c>
      <c r="G143" s="55">
        <f>G144+G146</f>
        <v>1515.4</v>
      </c>
      <c r="H143" s="55">
        <f>H144+H146</f>
        <v>1515.4</v>
      </c>
    </row>
    <row r="144" spans="1:8" ht="12.75" customHeight="1" x14ac:dyDescent="0.2">
      <c r="A144" s="26" t="s">
        <v>38</v>
      </c>
      <c r="B144" s="37" t="s">
        <v>155</v>
      </c>
      <c r="C144" s="38" t="s">
        <v>3</v>
      </c>
      <c r="D144" s="37" t="s">
        <v>2</v>
      </c>
      <c r="E144" s="39" t="s">
        <v>193</v>
      </c>
      <c r="F144" s="32">
        <v>300</v>
      </c>
      <c r="G144" s="55">
        <f>G145</f>
        <v>100</v>
      </c>
      <c r="H144" s="55">
        <f>H145</f>
        <v>100</v>
      </c>
    </row>
    <row r="145" spans="1:8" ht="22.5" customHeight="1" x14ac:dyDescent="0.2">
      <c r="A145" s="26" t="s">
        <v>36</v>
      </c>
      <c r="B145" s="37" t="s">
        <v>155</v>
      </c>
      <c r="C145" s="38" t="s">
        <v>3</v>
      </c>
      <c r="D145" s="37" t="s">
        <v>2</v>
      </c>
      <c r="E145" s="39" t="s">
        <v>193</v>
      </c>
      <c r="F145" s="32">
        <v>320</v>
      </c>
      <c r="G145" s="55">
        <v>100</v>
      </c>
      <c r="H145" s="55">
        <v>100</v>
      </c>
    </row>
    <row r="146" spans="1:8" ht="22.5" customHeight="1" x14ac:dyDescent="0.2">
      <c r="A146" s="26" t="s">
        <v>79</v>
      </c>
      <c r="B146" s="37" t="s">
        <v>155</v>
      </c>
      <c r="C146" s="38" t="s">
        <v>3</v>
      </c>
      <c r="D146" s="37" t="s">
        <v>2</v>
      </c>
      <c r="E146" s="39" t="s">
        <v>193</v>
      </c>
      <c r="F146" s="32">
        <v>600</v>
      </c>
      <c r="G146" s="55">
        <f>G147</f>
        <v>1415.4</v>
      </c>
      <c r="H146" s="55">
        <f>H147</f>
        <v>1415.4</v>
      </c>
    </row>
    <row r="147" spans="1:8" ht="12.75" customHeight="1" x14ac:dyDescent="0.2">
      <c r="A147" s="26" t="s">
        <v>156</v>
      </c>
      <c r="B147" s="37" t="s">
        <v>155</v>
      </c>
      <c r="C147" s="38" t="s">
        <v>3</v>
      </c>
      <c r="D147" s="37" t="s">
        <v>2</v>
      </c>
      <c r="E147" s="39" t="s">
        <v>193</v>
      </c>
      <c r="F147" s="32">
        <v>610</v>
      </c>
      <c r="G147" s="55">
        <f>1408.9+6.5</f>
        <v>1415.4</v>
      </c>
      <c r="H147" s="55">
        <f>1408.9+6.5</f>
        <v>1415.4</v>
      </c>
    </row>
    <row r="148" spans="1:8" ht="12.75" customHeight="1" x14ac:dyDescent="0.2">
      <c r="A148" s="26" t="s">
        <v>185</v>
      </c>
      <c r="B148" s="37" t="s">
        <v>155</v>
      </c>
      <c r="C148" s="38" t="s">
        <v>3</v>
      </c>
      <c r="D148" s="37" t="s">
        <v>2</v>
      </c>
      <c r="E148" s="39" t="s">
        <v>184</v>
      </c>
      <c r="F148" s="32" t="s">
        <v>7</v>
      </c>
      <c r="G148" s="55">
        <f>G149</f>
        <v>399.8</v>
      </c>
      <c r="H148" s="55">
        <f>H149</f>
        <v>399.8</v>
      </c>
    </row>
    <row r="149" spans="1:8" ht="22.5" customHeight="1" x14ac:dyDescent="0.2">
      <c r="A149" s="26" t="s">
        <v>79</v>
      </c>
      <c r="B149" s="37" t="s">
        <v>155</v>
      </c>
      <c r="C149" s="38" t="s">
        <v>3</v>
      </c>
      <c r="D149" s="37" t="s">
        <v>2</v>
      </c>
      <c r="E149" s="39" t="s">
        <v>184</v>
      </c>
      <c r="F149" s="32">
        <v>600</v>
      </c>
      <c r="G149" s="55">
        <f>G150</f>
        <v>399.8</v>
      </c>
      <c r="H149" s="55">
        <f>H150</f>
        <v>399.8</v>
      </c>
    </row>
    <row r="150" spans="1:8" ht="12.75" customHeight="1" x14ac:dyDescent="0.2">
      <c r="A150" s="26" t="s">
        <v>156</v>
      </c>
      <c r="B150" s="37" t="s">
        <v>155</v>
      </c>
      <c r="C150" s="38" t="s">
        <v>3</v>
      </c>
      <c r="D150" s="37" t="s">
        <v>2</v>
      </c>
      <c r="E150" s="39" t="s">
        <v>184</v>
      </c>
      <c r="F150" s="32">
        <v>610</v>
      </c>
      <c r="G150" s="55">
        <f>56+331.8+12</f>
        <v>399.8</v>
      </c>
      <c r="H150" s="55">
        <f>56+331.8+12</f>
        <v>399.8</v>
      </c>
    </row>
    <row r="151" spans="1:8" ht="12.75" customHeight="1" x14ac:dyDescent="0.2">
      <c r="A151" s="26" t="s">
        <v>203</v>
      </c>
      <c r="B151" s="37" t="s">
        <v>155</v>
      </c>
      <c r="C151" s="38" t="s">
        <v>3</v>
      </c>
      <c r="D151" s="37" t="s">
        <v>2</v>
      </c>
      <c r="E151" s="39" t="s">
        <v>202</v>
      </c>
      <c r="F151" s="32" t="s">
        <v>7</v>
      </c>
      <c r="G151" s="55">
        <f>G152</f>
        <v>151</v>
      </c>
      <c r="H151" s="55">
        <f>H152</f>
        <v>151</v>
      </c>
    </row>
    <row r="152" spans="1:8" ht="22.5" customHeight="1" x14ac:dyDescent="0.2">
      <c r="A152" s="26" t="s">
        <v>79</v>
      </c>
      <c r="B152" s="37" t="s">
        <v>155</v>
      </c>
      <c r="C152" s="38" t="s">
        <v>3</v>
      </c>
      <c r="D152" s="37" t="s">
        <v>2</v>
      </c>
      <c r="E152" s="39" t="s">
        <v>202</v>
      </c>
      <c r="F152" s="32">
        <v>600</v>
      </c>
      <c r="G152" s="55">
        <f>G153</f>
        <v>151</v>
      </c>
      <c r="H152" s="55">
        <f>H153</f>
        <v>151</v>
      </c>
    </row>
    <row r="153" spans="1:8" ht="12.75" customHeight="1" x14ac:dyDescent="0.2">
      <c r="A153" s="26" t="s">
        <v>156</v>
      </c>
      <c r="B153" s="37" t="s">
        <v>155</v>
      </c>
      <c r="C153" s="38" t="s">
        <v>3</v>
      </c>
      <c r="D153" s="37" t="s">
        <v>2</v>
      </c>
      <c r="E153" s="39" t="s">
        <v>202</v>
      </c>
      <c r="F153" s="32">
        <v>610</v>
      </c>
      <c r="G153" s="55">
        <v>151</v>
      </c>
      <c r="H153" s="55">
        <v>151</v>
      </c>
    </row>
    <row r="154" spans="1:8" ht="56.25" customHeight="1" x14ac:dyDescent="0.2">
      <c r="A154" s="26" t="s">
        <v>172</v>
      </c>
      <c r="B154" s="37" t="s">
        <v>155</v>
      </c>
      <c r="C154" s="38" t="s">
        <v>3</v>
      </c>
      <c r="D154" s="37" t="s">
        <v>2</v>
      </c>
      <c r="E154" s="39" t="s">
        <v>171</v>
      </c>
      <c r="F154" s="32" t="s">
        <v>7</v>
      </c>
      <c r="G154" s="55">
        <f>G155</f>
        <v>350</v>
      </c>
      <c r="H154" s="55">
        <f>H155</f>
        <v>350</v>
      </c>
    </row>
    <row r="155" spans="1:8" ht="22.5" customHeight="1" x14ac:dyDescent="0.2">
      <c r="A155" s="26" t="s">
        <v>79</v>
      </c>
      <c r="B155" s="37" t="s">
        <v>155</v>
      </c>
      <c r="C155" s="38" t="s">
        <v>3</v>
      </c>
      <c r="D155" s="37" t="s">
        <v>2</v>
      </c>
      <c r="E155" s="39" t="s">
        <v>171</v>
      </c>
      <c r="F155" s="32">
        <v>600</v>
      </c>
      <c r="G155" s="55">
        <f>G156</f>
        <v>350</v>
      </c>
      <c r="H155" s="55">
        <f>H156</f>
        <v>350</v>
      </c>
    </row>
    <row r="156" spans="1:8" ht="22.5" customHeight="1" x14ac:dyDescent="0.2">
      <c r="A156" s="26" t="s">
        <v>78</v>
      </c>
      <c r="B156" s="37" t="s">
        <v>155</v>
      </c>
      <c r="C156" s="38" t="s">
        <v>3</v>
      </c>
      <c r="D156" s="37" t="s">
        <v>2</v>
      </c>
      <c r="E156" s="39" t="s">
        <v>171</v>
      </c>
      <c r="F156" s="32">
        <v>630</v>
      </c>
      <c r="G156" s="55">
        <v>350</v>
      </c>
      <c r="H156" s="55">
        <v>350</v>
      </c>
    </row>
    <row r="157" spans="1:8" ht="33.75" customHeight="1" x14ac:dyDescent="0.2">
      <c r="A157" s="26" t="s">
        <v>170</v>
      </c>
      <c r="B157" s="37" t="s">
        <v>155</v>
      </c>
      <c r="C157" s="38" t="s">
        <v>3</v>
      </c>
      <c r="D157" s="37" t="s">
        <v>2</v>
      </c>
      <c r="E157" s="39" t="s">
        <v>169</v>
      </c>
      <c r="F157" s="32" t="s">
        <v>7</v>
      </c>
      <c r="G157" s="55">
        <f>G158</f>
        <v>279</v>
      </c>
      <c r="H157" s="55">
        <f>H158</f>
        <v>279</v>
      </c>
    </row>
    <row r="158" spans="1:8" ht="22.5" customHeight="1" x14ac:dyDescent="0.2">
      <c r="A158" s="26" t="s">
        <v>79</v>
      </c>
      <c r="B158" s="37" t="s">
        <v>155</v>
      </c>
      <c r="C158" s="38" t="s">
        <v>3</v>
      </c>
      <c r="D158" s="37" t="s">
        <v>2</v>
      </c>
      <c r="E158" s="39" t="s">
        <v>169</v>
      </c>
      <c r="F158" s="32">
        <v>600</v>
      </c>
      <c r="G158" s="55">
        <f>G159</f>
        <v>279</v>
      </c>
      <c r="H158" s="55">
        <f>H159</f>
        <v>279</v>
      </c>
    </row>
    <row r="159" spans="1:8" ht="12.75" customHeight="1" x14ac:dyDescent="0.2">
      <c r="A159" s="26" t="s">
        <v>156</v>
      </c>
      <c r="B159" s="37" t="s">
        <v>155</v>
      </c>
      <c r="C159" s="38" t="s">
        <v>3</v>
      </c>
      <c r="D159" s="37" t="s">
        <v>2</v>
      </c>
      <c r="E159" s="39" t="s">
        <v>169</v>
      </c>
      <c r="F159" s="32">
        <v>610</v>
      </c>
      <c r="G159" s="55">
        <v>279</v>
      </c>
      <c r="H159" s="55">
        <v>279</v>
      </c>
    </row>
    <row r="160" spans="1:8" ht="33.75" customHeight="1" x14ac:dyDescent="0.2">
      <c r="A160" s="26" t="s">
        <v>168</v>
      </c>
      <c r="B160" s="37" t="s">
        <v>155</v>
      </c>
      <c r="C160" s="38" t="s">
        <v>3</v>
      </c>
      <c r="D160" s="37" t="s">
        <v>2</v>
      </c>
      <c r="E160" s="39" t="s">
        <v>167</v>
      </c>
      <c r="F160" s="32" t="s">
        <v>7</v>
      </c>
      <c r="G160" s="55">
        <f>G161</f>
        <v>216</v>
      </c>
      <c r="H160" s="55">
        <f>H161</f>
        <v>216</v>
      </c>
    </row>
    <row r="161" spans="1:8" ht="12.75" customHeight="1" x14ac:dyDescent="0.2">
      <c r="A161" s="26" t="s">
        <v>38</v>
      </c>
      <c r="B161" s="37" t="s">
        <v>155</v>
      </c>
      <c r="C161" s="38" t="s">
        <v>3</v>
      </c>
      <c r="D161" s="37" t="s">
        <v>2</v>
      </c>
      <c r="E161" s="39" t="s">
        <v>167</v>
      </c>
      <c r="F161" s="32">
        <v>300</v>
      </c>
      <c r="G161" s="55">
        <f>G162</f>
        <v>216</v>
      </c>
      <c r="H161" s="55">
        <f>H162</f>
        <v>216</v>
      </c>
    </row>
    <row r="162" spans="1:8" ht="33.75" customHeight="1" x14ac:dyDescent="0.2">
      <c r="A162" s="26" t="s">
        <v>168</v>
      </c>
      <c r="B162" s="37" t="s">
        <v>155</v>
      </c>
      <c r="C162" s="38" t="s">
        <v>3</v>
      </c>
      <c r="D162" s="37" t="s">
        <v>2</v>
      </c>
      <c r="E162" s="39" t="s">
        <v>167</v>
      </c>
      <c r="F162" s="32">
        <v>340</v>
      </c>
      <c r="G162" s="55">
        <v>216</v>
      </c>
      <c r="H162" s="55">
        <v>216</v>
      </c>
    </row>
    <row r="163" spans="1:8" ht="56.25" customHeight="1" x14ac:dyDescent="0.2">
      <c r="A163" s="26" t="s">
        <v>192</v>
      </c>
      <c r="B163" s="37" t="s">
        <v>155</v>
      </c>
      <c r="C163" s="38" t="s">
        <v>3</v>
      </c>
      <c r="D163" s="37" t="s">
        <v>2</v>
      </c>
      <c r="E163" s="39" t="s">
        <v>191</v>
      </c>
      <c r="F163" s="32" t="s">
        <v>7</v>
      </c>
      <c r="G163" s="55">
        <f>G164</f>
        <v>123731.9</v>
      </c>
      <c r="H163" s="55">
        <f>H164</f>
        <v>123731.9</v>
      </c>
    </row>
    <row r="164" spans="1:8" ht="22.5" customHeight="1" x14ac:dyDescent="0.2">
      <c r="A164" s="26" t="s">
        <v>79</v>
      </c>
      <c r="B164" s="37" t="s">
        <v>155</v>
      </c>
      <c r="C164" s="38" t="s">
        <v>3</v>
      </c>
      <c r="D164" s="37" t="s">
        <v>2</v>
      </c>
      <c r="E164" s="39" t="s">
        <v>191</v>
      </c>
      <c r="F164" s="32">
        <v>600</v>
      </c>
      <c r="G164" s="55">
        <f>G165</f>
        <v>123731.9</v>
      </c>
      <c r="H164" s="55">
        <f>H165</f>
        <v>123731.9</v>
      </c>
    </row>
    <row r="165" spans="1:8" ht="12.75" customHeight="1" x14ac:dyDescent="0.2">
      <c r="A165" s="26" t="s">
        <v>156</v>
      </c>
      <c r="B165" s="37" t="s">
        <v>155</v>
      </c>
      <c r="C165" s="38" t="s">
        <v>3</v>
      </c>
      <c r="D165" s="37" t="s">
        <v>2</v>
      </c>
      <c r="E165" s="39" t="s">
        <v>191</v>
      </c>
      <c r="F165" s="32">
        <v>610</v>
      </c>
      <c r="G165" s="55">
        <v>123731.9</v>
      </c>
      <c r="H165" s="55">
        <v>123731.9</v>
      </c>
    </row>
    <row r="166" spans="1:8" ht="56.25" customHeight="1" x14ac:dyDescent="0.2">
      <c r="A166" s="26" t="s">
        <v>183</v>
      </c>
      <c r="B166" s="37" t="s">
        <v>155</v>
      </c>
      <c r="C166" s="38" t="s">
        <v>3</v>
      </c>
      <c r="D166" s="37" t="s">
        <v>2</v>
      </c>
      <c r="E166" s="39" t="s">
        <v>182</v>
      </c>
      <c r="F166" s="32" t="s">
        <v>7</v>
      </c>
      <c r="G166" s="55">
        <f>G167</f>
        <v>30327</v>
      </c>
      <c r="H166" s="55">
        <f>H167</f>
        <v>30327</v>
      </c>
    </row>
    <row r="167" spans="1:8" ht="22.5" customHeight="1" x14ac:dyDescent="0.2">
      <c r="A167" s="26" t="s">
        <v>79</v>
      </c>
      <c r="B167" s="37" t="s">
        <v>155</v>
      </c>
      <c r="C167" s="38" t="s">
        <v>3</v>
      </c>
      <c r="D167" s="37" t="s">
        <v>2</v>
      </c>
      <c r="E167" s="39" t="s">
        <v>182</v>
      </c>
      <c r="F167" s="32">
        <v>600</v>
      </c>
      <c r="G167" s="55">
        <f>G168</f>
        <v>30327</v>
      </c>
      <c r="H167" s="55">
        <f>H168</f>
        <v>30327</v>
      </c>
    </row>
    <row r="168" spans="1:8" ht="12.75" customHeight="1" x14ac:dyDescent="0.2">
      <c r="A168" s="26" t="s">
        <v>156</v>
      </c>
      <c r="B168" s="37" t="s">
        <v>155</v>
      </c>
      <c r="C168" s="38" t="s">
        <v>3</v>
      </c>
      <c r="D168" s="37" t="s">
        <v>2</v>
      </c>
      <c r="E168" s="39" t="s">
        <v>182</v>
      </c>
      <c r="F168" s="32">
        <v>610</v>
      </c>
      <c r="G168" s="55">
        <f>9768.3+20558.7</f>
        <v>30327</v>
      </c>
      <c r="H168" s="55">
        <f>9768.3+20558.7</f>
        <v>30327</v>
      </c>
    </row>
    <row r="169" spans="1:8" ht="45" customHeight="1" x14ac:dyDescent="0.2">
      <c r="A169" s="26" t="s">
        <v>201</v>
      </c>
      <c r="B169" s="37" t="s">
        <v>155</v>
      </c>
      <c r="C169" s="38" t="s">
        <v>3</v>
      </c>
      <c r="D169" s="37" t="s">
        <v>2</v>
      </c>
      <c r="E169" s="39" t="s">
        <v>200</v>
      </c>
      <c r="F169" s="32" t="s">
        <v>7</v>
      </c>
      <c r="G169" s="55">
        <f>G170</f>
        <v>59989</v>
      </c>
      <c r="H169" s="55">
        <f>H170</f>
        <v>59989</v>
      </c>
    </row>
    <row r="170" spans="1:8" ht="22.5" customHeight="1" x14ac:dyDescent="0.2">
      <c r="A170" s="26" t="s">
        <v>79</v>
      </c>
      <c r="B170" s="37" t="s">
        <v>155</v>
      </c>
      <c r="C170" s="38" t="s">
        <v>3</v>
      </c>
      <c r="D170" s="37" t="s">
        <v>2</v>
      </c>
      <c r="E170" s="39" t="s">
        <v>200</v>
      </c>
      <c r="F170" s="32">
        <v>600</v>
      </c>
      <c r="G170" s="55">
        <f>G171</f>
        <v>59989</v>
      </c>
      <c r="H170" s="55">
        <f>H171</f>
        <v>59989</v>
      </c>
    </row>
    <row r="171" spans="1:8" ht="12.75" customHeight="1" x14ac:dyDescent="0.2">
      <c r="A171" s="26" t="s">
        <v>156</v>
      </c>
      <c r="B171" s="37" t="s">
        <v>155</v>
      </c>
      <c r="C171" s="38" t="s">
        <v>3</v>
      </c>
      <c r="D171" s="37" t="s">
        <v>2</v>
      </c>
      <c r="E171" s="39" t="s">
        <v>200</v>
      </c>
      <c r="F171" s="32">
        <v>610</v>
      </c>
      <c r="G171" s="55">
        <v>59989</v>
      </c>
      <c r="H171" s="55">
        <v>59989</v>
      </c>
    </row>
    <row r="172" spans="1:8" ht="45" customHeight="1" x14ac:dyDescent="0.2">
      <c r="A172" s="26" t="s">
        <v>157</v>
      </c>
      <c r="B172" s="37" t="s">
        <v>155</v>
      </c>
      <c r="C172" s="38" t="s">
        <v>3</v>
      </c>
      <c r="D172" s="37" t="s">
        <v>2</v>
      </c>
      <c r="E172" s="39" t="s">
        <v>154</v>
      </c>
      <c r="F172" s="32" t="s">
        <v>7</v>
      </c>
      <c r="G172" s="55">
        <f>G173</f>
        <v>582.4</v>
      </c>
      <c r="H172" s="55">
        <f>H173</f>
        <v>582.4</v>
      </c>
    </row>
    <row r="173" spans="1:8" ht="22.5" customHeight="1" x14ac:dyDescent="0.2">
      <c r="A173" s="26" t="s">
        <v>79</v>
      </c>
      <c r="B173" s="37" t="s">
        <v>155</v>
      </c>
      <c r="C173" s="38" t="s">
        <v>3</v>
      </c>
      <c r="D173" s="37" t="s">
        <v>2</v>
      </c>
      <c r="E173" s="39" t="s">
        <v>154</v>
      </c>
      <c r="F173" s="32">
        <v>600</v>
      </c>
      <c r="G173" s="55">
        <f>G174</f>
        <v>582.4</v>
      </c>
      <c r="H173" s="55">
        <f>H174</f>
        <v>582.4</v>
      </c>
    </row>
    <row r="174" spans="1:8" ht="12.75" customHeight="1" x14ac:dyDescent="0.2">
      <c r="A174" s="26" t="s">
        <v>156</v>
      </c>
      <c r="B174" s="37" t="s">
        <v>155</v>
      </c>
      <c r="C174" s="38" t="s">
        <v>3</v>
      </c>
      <c r="D174" s="37" t="s">
        <v>2</v>
      </c>
      <c r="E174" s="39" t="s">
        <v>154</v>
      </c>
      <c r="F174" s="32">
        <v>610</v>
      </c>
      <c r="G174" s="55">
        <v>582.4</v>
      </c>
      <c r="H174" s="55">
        <v>582.4</v>
      </c>
    </row>
    <row r="175" spans="1:8" ht="22.5" customHeight="1" x14ac:dyDescent="0.2">
      <c r="A175" s="26" t="s">
        <v>179</v>
      </c>
      <c r="B175" s="37" t="s">
        <v>155</v>
      </c>
      <c r="C175" s="38" t="s">
        <v>3</v>
      </c>
      <c r="D175" s="37" t="s">
        <v>2</v>
      </c>
      <c r="E175" s="39" t="s">
        <v>178</v>
      </c>
      <c r="F175" s="32" t="s">
        <v>7</v>
      </c>
      <c r="G175" s="55">
        <f>G176</f>
        <v>120</v>
      </c>
      <c r="H175" s="55">
        <f>H176</f>
        <v>120</v>
      </c>
    </row>
    <row r="176" spans="1:8" ht="22.5" customHeight="1" x14ac:dyDescent="0.2">
      <c r="A176" s="26" t="s">
        <v>79</v>
      </c>
      <c r="B176" s="37" t="s">
        <v>155</v>
      </c>
      <c r="C176" s="38" t="s">
        <v>3</v>
      </c>
      <c r="D176" s="37" t="s">
        <v>2</v>
      </c>
      <c r="E176" s="39" t="s">
        <v>178</v>
      </c>
      <c r="F176" s="32">
        <v>600</v>
      </c>
      <c r="G176" s="55">
        <f>G177</f>
        <v>120</v>
      </c>
      <c r="H176" s="55">
        <f>H177</f>
        <v>120</v>
      </c>
    </row>
    <row r="177" spans="1:8" ht="12.75" customHeight="1" x14ac:dyDescent="0.2">
      <c r="A177" s="26" t="s">
        <v>156</v>
      </c>
      <c r="B177" s="37" t="s">
        <v>155</v>
      </c>
      <c r="C177" s="38" t="s">
        <v>3</v>
      </c>
      <c r="D177" s="37" t="s">
        <v>2</v>
      </c>
      <c r="E177" s="39" t="s">
        <v>178</v>
      </c>
      <c r="F177" s="32">
        <v>610</v>
      </c>
      <c r="G177" s="55">
        <v>120</v>
      </c>
      <c r="H177" s="55">
        <v>120</v>
      </c>
    </row>
    <row r="178" spans="1:8" ht="45" customHeight="1" x14ac:dyDescent="0.2">
      <c r="A178" s="26" t="s">
        <v>260</v>
      </c>
      <c r="B178" s="37" t="s">
        <v>155</v>
      </c>
      <c r="C178" s="38" t="s">
        <v>3</v>
      </c>
      <c r="D178" s="37" t="s">
        <v>2</v>
      </c>
      <c r="E178" s="39" t="s">
        <v>159</v>
      </c>
      <c r="F178" s="32" t="s">
        <v>7</v>
      </c>
      <c r="G178" s="55">
        <f>G179</f>
        <v>422.3</v>
      </c>
      <c r="H178" s="55">
        <f>H179</f>
        <v>422.3</v>
      </c>
    </row>
    <row r="179" spans="1:8" ht="22.5" customHeight="1" x14ac:dyDescent="0.2">
      <c r="A179" s="26" t="s">
        <v>79</v>
      </c>
      <c r="B179" s="37" t="s">
        <v>155</v>
      </c>
      <c r="C179" s="38" t="s">
        <v>3</v>
      </c>
      <c r="D179" s="37" t="s">
        <v>2</v>
      </c>
      <c r="E179" s="39" t="s">
        <v>159</v>
      </c>
      <c r="F179" s="32">
        <v>600</v>
      </c>
      <c r="G179" s="55">
        <f>G180</f>
        <v>422.3</v>
      </c>
      <c r="H179" s="55">
        <f>H180</f>
        <v>422.3</v>
      </c>
    </row>
    <row r="180" spans="1:8" ht="12.75" customHeight="1" x14ac:dyDescent="0.2">
      <c r="A180" s="26" t="s">
        <v>156</v>
      </c>
      <c r="B180" s="37" t="s">
        <v>155</v>
      </c>
      <c r="C180" s="38" t="s">
        <v>3</v>
      </c>
      <c r="D180" s="37" t="s">
        <v>2</v>
      </c>
      <c r="E180" s="39" t="s">
        <v>159</v>
      </c>
      <c r="F180" s="32">
        <v>610</v>
      </c>
      <c r="G180" s="55">
        <v>422.3</v>
      </c>
      <c r="H180" s="55">
        <v>422.3</v>
      </c>
    </row>
    <row r="181" spans="1:8" ht="22.5" x14ac:dyDescent="0.2">
      <c r="A181" s="91" t="s">
        <v>319</v>
      </c>
      <c r="B181" s="37" t="s">
        <v>155</v>
      </c>
      <c r="C181" s="38" t="s">
        <v>3</v>
      </c>
      <c r="D181" s="37" t="s">
        <v>2</v>
      </c>
      <c r="E181" s="39" t="s">
        <v>320</v>
      </c>
      <c r="F181" s="32" t="s">
        <v>7</v>
      </c>
      <c r="G181" s="55">
        <f>G182</f>
        <v>41</v>
      </c>
      <c r="H181" s="55">
        <f>H182</f>
        <v>41</v>
      </c>
    </row>
    <row r="182" spans="1:8" ht="22.5" customHeight="1" x14ac:dyDescent="0.2">
      <c r="A182" s="26" t="s">
        <v>79</v>
      </c>
      <c r="B182" s="37" t="s">
        <v>155</v>
      </c>
      <c r="C182" s="38" t="s">
        <v>3</v>
      </c>
      <c r="D182" s="37" t="s">
        <v>2</v>
      </c>
      <c r="E182" s="39" t="s">
        <v>320</v>
      </c>
      <c r="F182" s="32">
        <v>600</v>
      </c>
      <c r="G182" s="55">
        <f>G183</f>
        <v>41</v>
      </c>
      <c r="H182" s="55">
        <f>H183</f>
        <v>41</v>
      </c>
    </row>
    <row r="183" spans="1:8" ht="12.75" customHeight="1" x14ac:dyDescent="0.2">
      <c r="A183" s="26" t="s">
        <v>156</v>
      </c>
      <c r="B183" s="37" t="s">
        <v>155</v>
      </c>
      <c r="C183" s="38" t="s">
        <v>3</v>
      </c>
      <c r="D183" s="37" t="s">
        <v>2</v>
      </c>
      <c r="E183" s="39" t="s">
        <v>320</v>
      </c>
      <c r="F183" s="32">
        <v>610</v>
      </c>
      <c r="G183" s="55">
        <v>41</v>
      </c>
      <c r="H183" s="55">
        <v>41</v>
      </c>
    </row>
    <row r="184" spans="1:8" ht="56.25" customHeight="1" x14ac:dyDescent="0.2">
      <c r="A184" s="40" t="s">
        <v>325</v>
      </c>
      <c r="B184" s="52" t="s">
        <v>206</v>
      </c>
      <c r="C184" s="53" t="s">
        <v>3</v>
      </c>
      <c r="D184" s="52" t="s">
        <v>2</v>
      </c>
      <c r="E184" s="54" t="s">
        <v>9</v>
      </c>
      <c r="F184" s="46" t="s">
        <v>7</v>
      </c>
      <c r="G184" s="57">
        <f>G185+G188+G193+G196+G199+G202+G205+G208+G211+G214+G217+G220+G223+G226</f>
        <v>108987.7</v>
      </c>
      <c r="H184" s="57">
        <f>H185+H188+H193+H196+H199+H202+H205+H208+H211+H214+H217+H220+H223+H226</f>
        <v>108482.40000000001</v>
      </c>
    </row>
    <row r="185" spans="1:8" ht="78.75" customHeight="1" x14ac:dyDescent="0.2">
      <c r="A185" s="26" t="s">
        <v>219</v>
      </c>
      <c r="B185" s="37" t="s">
        <v>206</v>
      </c>
      <c r="C185" s="38" t="s">
        <v>3</v>
      </c>
      <c r="D185" s="37" t="s">
        <v>2</v>
      </c>
      <c r="E185" s="39" t="s">
        <v>218</v>
      </c>
      <c r="F185" s="32" t="s">
        <v>7</v>
      </c>
      <c r="G185" s="55">
        <f>G186</f>
        <v>80.099999999999994</v>
      </c>
      <c r="H185" s="55">
        <f>H186</f>
        <v>74.8</v>
      </c>
    </row>
    <row r="186" spans="1:8" ht="22.5" customHeight="1" x14ac:dyDescent="0.2">
      <c r="A186" s="26" t="s">
        <v>79</v>
      </c>
      <c r="B186" s="37" t="s">
        <v>206</v>
      </c>
      <c r="C186" s="38" t="s">
        <v>3</v>
      </c>
      <c r="D186" s="37" t="s">
        <v>2</v>
      </c>
      <c r="E186" s="39" t="s">
        <v>218</v>
      </c>
      <c r="F186" s="32">
        <v>600</v>
      </c>
      <c r="G186" s="55">
        <f>G187</f>
        <v>80.099999999999994</v>
      </c>
      <c r="H186" s="55">
        <f>H187</f>
        <v>74.8</v>
      </c>
    </row>
    <row r="187" spans="1:8" ht="12.75" customHeight="1" x14ac:dyDescent="0.2">
      <c r="A187" s="26" t="s">
        <v>156</v>
      </c>
      <c r="B187" s="37" t="s">
        <v>206</v>
      </c>
      <c r="C187" s="38" t="s">
        <v>3</v>
      </c>
      <c r="D187" s="37" t="s">
        <v>2</v>
      </c>
      <c r="E187" s="39" t="s">
        <v>218</v>
      </c>
      <c r="F187" s="32">
        <v>610</v>
      </c>
      <c r="G187" s="55">
        <v>80.099999999999994</v>
      </c>
      <c r="H187" s="55">
        <v>74.8</v>
      </c>
    </row>
    <row r="188" spans="1:8" ht="22.5" customHeight="1" x14ac:dyDescent="0.2">
      <c r="A188" s="26" t="s">
        <v>15</v>
      </c>
      <c r="B188" s="37" t="s">
        <v>206</v>
      </c>
      <c r="C188" s="38" t="s">
        <v>3</v>
      </c>
      <c r="D188" s="37" t="s">
        <v>2</v>
      </c>
      <c r="E188" s="39" t="s">
        <v>11</v>
      </c>
      <c r="F188" s="32" t="s">
        <v>7</v>
      </c>
      <c r="G188" s="55">
        <f>G189+G191</f>
        <v>1910.3999999999999</v>
      </c>
      <c r="H188" s="55">
        <f>H189+H191</f>
        <v>1910.3999999999999</v>
      </c>
    </row>
    <row r="189" spans="1:8" ht="56.25" customHeight="1" x14ac:dyDescent="0.2">
      <c r="A189" s="26" t="s">
        <v>6</v>
      </c>
      <c r="B189" s="37" t="s">
        <v>206</v>
      </c>
      <c r="C189" s="38" t="s">
        <v>3</v>
      </c>
      <c r="D189" s="37" t="s">
        <v>2</v>
      </c>
      <c r="E189" s="39" t="s">
        <v>11</v>
      </c>
      <c r="F189" s="32">
        <v>100</v>
      </c>
      <c r="G189" s="55">
        <f>G190</f>
        <v>1862.6999999999998</v>
      </c>
      <c r="H189" s="55">
        <f>H190</f>
        <v>1862.6999999999998</v>
      </c>
    </row>
    <row r="190" spans="1:8" ht="22.5" customHeight="1" x14ac:dyDescent="0.2">
      <c r="A190" s="26" t="s">
        <v>5</v>
      </c>
      <c r="B190" s="37" t="s">
        <v>206</v>
      </c>
      <c r="C190" s="38" t="s">
        <v>3</v>
      </c>
      <c r="D190" s="37" t="s">
        <v>2</v>
      </c>
      <c r="E190" s="39" t="s">
        <v>11</v>
      </c>
      <c r="F190" s="32">
        <v>120</v>
      </c>
      <c r="G190" s="55">
        <f>1347.3+108.5+406.9</f>
        <v>1862.6999999999998</v>
      </c>
      <c r="H190" s="55">
        <f>1347.3+108.5+406.9</f>
        <v>1862.6999999999998</v>
      </c>
    </row>
    <row r="191" spans="1:8" ht="22.5" customHeight="1" x14ac:dyDescent="0.2">
      <c r="A191" s="26" t="s">
        <v>14</v>
      </c>
      <c r="B191" s="37" t="s">
        <v>206</v>
      </c>
      <c r="C191" s="38" t="s">
        <v>3</v>
      </c>
      <c r="D191" s="37" t="s">
        <v>2</v>
      </c>
      <c r="E191" s="39" t="s">
        <v>11</v>
      </c>
      <c r="F191" s="32">
        <v>200</v>
      </c>
      <c r="G191" s="55">
        <f>G192</f>
        <v>47.7</v>
      </c>
      <c r="H191" s="55">
        <f>H192</f>
        <v>47.7</v>
      </c>
    </row>
    <row r="192" spans="1:8" ht="22.5" customHeight="1" x14ac:dyDescent="0.2">
      <c r="A192" s="26" t="s">
        <v>13</v>
      </c>
      <c r="B192" s="37" t="s">
        <v>206</v>
      </c>
      <c r="C192" s="38" t="s">
        <v>3</v>
      </c>
      <c r="D192" s="37" t="s">
        <v>2</v>
      </c>
      <c r="E192" s="39" t="s">
        <v>11</v>
      </c>
      <c r="F192" s="32">
        <v>240</v>
      </c>
      <c r="G192" s="55">
        <v>47.7</v>
      </c>
      <c r="H192" s="55">
        <v>47.7</v>
      </c>
    </row>
    <row r="193" spans="1:8" ht="22.5" customHeight="1" x14ac:dyDescent="0.2">
      <c r="A193" s="26" t="s">
        <v>187</v>
      </c>
      <c r="B193" s="37" t="s">
        <v>206</v>
      </c>
      <c r="C193" s="38" t="s">
        <v>3</v>
      </c>
      <c r="D193" s="37" t="s">
        <v>2</v>
      </c>
      <c r="E193" s="39" t="s">
        <v>186</v>
      </c>
      <c r="F193" s="32" t="s">
        <v>7</v>
      </c>
      <c r="G193" s="55">
        <f>G194</f>
        <v>2493</v>
      </c>
      <c r="H193" s="55">
        <f>H194</f>
        <v>2493</v>
      </c>
    </row>
    <row r="194" spans="1:8" ht="22.5" customHeight="1" x14ac:dyDescent="0.2">
      <c r="A194" s="26" t="s">
        <v>79</v>
      </c>
      <c r="B194" s="37" t="s">
        <v>206</v>
      </c>
      <c r="C194" s="38" t="s">
        <v>3</v>
      </c>
      <c r="D194" s="37" t="s">
        <v>2</v>
      </c>
      <c r="E194" s="39" t="s">
        <v>186</v>
      </c>
      <c r="F194" s="32">
        <v>600</v>
      </c>
      <c r="G194" s="55">
        <f>G195</f>
        <v>2493</v>
      </c>
      <c r="H194" s="55">
        <f>H195</f>
        <v>2493</v>
      </c>
    </row>
    <row r="195" spans="1:8" ht="12.75" customHeight="1" x14ac:dyDescent="0.2">
      <c r="A195" s="26" t="s">
        <v>156</v>
      </c>
      <c r="B195" s="37" t="s">
        <v>206</v>
      </c>
      <c r="C195" s="38" t="s">
        <v>3</v>
      </c>
      <c r="D195" s="37" t="s">
        <v>2</v>
      </c>
      <c r="E195" s="39" t="s">
        <v>186</v>
      </c>
      <c r="F195" s="32">
        <v>610</v>
      </c>
      <c r="G195" s="55">
        <v>2493</v>
      </c>
      <c r="H195" s="55">
        <v>2493</v>
      </c>
    </row>
    <row r="196" spans="1:8" ht="12.75" customHeight="1" x14ac:dyDescent="0.2">
      <c r="A196" s="26" t="s">
        <v>217</v>
      </c>
      <c r="B196" s="37" t="s">
        <v>206</v>
      </c>
      <c r="C196" s="38" t="s">
        <v>3</v>
      </c>
      <c r="D196" s="37" t="s">
        <v>2</v>
      </c>
      <c r="E196" s="39" t="s">
        <v>216</v>
      </c>
      <c r="F196" s="32" t="s">
        <v>7</v>
      </c>
      <c r="G196" s="55">
        <f>G197</f>
        <v>454</v>
      </c>
      <c r="H196" s="55">
        <f>H197</f>
        <v>454</v>
      </c>
    </row>
    <row r="197" spans="1:8" ht="22.5" customHeight="1" x14ac:dyDescent="0.2">
      <c r="A197" s="26" t="s">
        <v>79</v>
      </c>
      <c r="B197" s="37" t="s">
        <v>206</v>
      </c>
      <c r="C197" s="38" t="s">
        <v>3</v>
      </c>
      <c r="D197" s="37" t="s">
        <v>2</v>
      </c>
      <c r="E197" s="39" t="s">
        <v>216</v>
      </c>
      <c r="F197" s="32">
        <v>600</v>
      </c>
      <c r="G197" s="55">
        <f>G198</f>
        <v>454</v>
      </c>
      <c r="H197" s="55">
        <f>H198</f>
        <v>454</v>
      </c>
    </row>
    <row r="198" spans="1:8" ht="12.75" customHeight="1" x14ac:dyDescent="0.2">
      <c r="A198" s="26" t="s">
        <v>156</v>
      </c>
      <c r="B198" s="37" t="s">
        <v>206</v>
      </c>
      <c r="C198" s="38" t="s">
        <v>3</v>
      </c>
      <c r="D198" s="37" t="s">
        <v>2</v>
      </c>
      <c r="E198" s="39" t="s">
        <v>216</v>
      </c>
      <c r="F198" s="32">
        <v>610</v>
      </c>
      <c r="G198" s="55">
        <v>454</v>
      </c>
      <c r="H198" s="55">
        <v>454</v>
      </c>
    </row>
    <row r="199" spans="1:8" ht="22.5" x14ac:dyDescent="0.2">
      <c r="A199" s="26" t="s">
        <v>196</v>
      </c>
      <c r="B199" s="37" t="s">
        <v>206</v>
      </c>
      <c r="C199" s="38" t="s">
        <v>3</v>
      </c>
      <c r="D199" s="37" t="s">
        <v>2</v>
      </c>
      <c r="E199" s="39" t="s">
        <v>195</v>
      </c>
      <c r="F199" s="32" t="s">
        <v>7</v>
      </c>
      <c r="G199" s="55">
        <f>G200</f>
        <v>500</v>
      </c>
      <c r="H199" s="55">
        <f>H200</f>
        <v>0</v>
      </c>
    </row>
    <row r="200" spans="1:8" ht="22.5" customHeight="1" x14ac:dyDescent="0.2">
      <c r="A200" s="26" t="s">
        <v>79</v>
      </c>
      <c r="B200" s="37" t="s">
        <v>206</v>
      </c>
      <c r="C200" s="38" t="s">
        <v>3</v>
      </c>
      <c r="D200" s="37" t="s">
        <v>2</v>
      </c>
      <c r="E200" s="39" t="s">
        <v>195</v>
      </c>
      <c r="F200" s="32">
        <v>600</v>
      </c>
      <c r="G200" s="55">
        <f>G201</f>
        <v>500</v>
      </c>
      <c r="H200" s="55">
        <f>H201</f>
        <v>0</v>
      </c>
    </row>
    <row r="201" spans="1:8" ht="12.75" customHeight="1" x14ac:dyDescent="0.2">
      <c r="A201" s="26" t="s">
        <v>156</v>
      </c>
      <c r="B201" s="37" t="s">
        <v>206</v>
      </c>
      <c r="C201" s="38" t="s">
        <v>3</v>
      </c>
      <c r="D201" s="37" t="s">
        <v>2</v>
      </c>
      <c r="E201" s="39" t="s">
        <v>195</v>
      </c>
      <c r="F201" s="32">
        <v>610</v>
      </c>
      <c r="G201" s="55">
        <v>500</v>
      </c>
      <c r="H201" s="55">
        <v>0</v>
      </c>
    </row>
    <row r="202" spans="1:8" s="56" customFormat="1" ht="45" customHeight="1" x14ac:dyDescent="0.2">
      <c r="A202" s="26" t="s">
        <v>215</v>
      </c>
      <c r="B202" s="37" t="s">
        <v>206</v>
      </c>
      <c r="C202" s="38" t="s">
        <v>3</v>
      </c>
      <c r="D202" s="37" t="s">
        <v>2</v>
      </c>
      <c r="E202" s="39" t="s">
        <v>214</v>
      </c>
      <c r="F202" s="32" t="s">
        <v>7</v>
      </c>
      <c r="G202" s="55">
        <f>G203</f>
        <v>72936.7</v>
      </c>
      <c r="H202" s="55">
        <f>H203</f>
        <v>72936.7</v>
      </c>
    </row>
    <row r="203" spans="1:8" ht="22.5" customHeight="1" x14ac:dyDescent="0.2">
      <c r="A203" s="26" t="s">
        <v>79</v>
      </c>
      <c r="B203" s="37" t="s">
        <v>206</v>
      </c>
      <c r="C203" s="38" t="s">
        <v>3</v>
      </c>
      <c r="D203" s="37" t="s">
        <v>2</v>
      </c>
      <c r="E203" s="39" t="s">
        <v>214</v>
      </c>
      <c r="F203" s="32">
        <v>600</v>
      </c>
      <c r="G203" s="55">
        <f>G204</f>
        <v>72936.7</v>
      </c>
      <c r="H203" s="55">
        <f>H204</f>
        <v>72936.7</v>
      </c>
    </row>
    <row r="204" spans="1:8" ht="12.75" customHeight="1" x14ac:dyDescent="0.2">
      <c r="A204" s="26" t="s">
        <v>156</v>
      </c>
      <c r="B204" s="37" t="s">
        <v>206</v>
      </c>
      <c r="C204" s="38" t="s">
        <v>3</v>
      </c>
      <c r="D204" s="37" t="s">
        <v>2</v>
      </c>
      <c r="E204" s="39" t="s">
        <v>214</v>
      </c>
      <c r="F204" s="32">
        <v>610</v>
      </c>
      <c r="G204" s="55">
        <v>72936.7</v>
      </c>
      <c r="H204" s="55">
        <v>72936.7</v>
      </c>
    </row>
    <row r="205" spans="1:8" ht="45" customHeight="1" x14ac:dyDescent="0.2">
      <c r="A205" s="26" t="s">
        <v>213</v>
      </c>
      <c r="B205" s="37" t="s">
        <v>206</v>
      </c>
      <c r="C205" s="38" t="s">
        <v>3</v>
      </c>
      <c r="D205" s="37" t="s">
        <v>2</v>
      </c>
      <c r="E205" s="39" t="s">
        <v>212</v>
      </c>
      <c r="F205" s="32" t="s">
        <v>7</v>
      </c>
      <c r="G205" s="55">
        <f>G206</f>
        <v>6298.1</v>
      </c>
      <c r="H205" s="55">
        <f>H206</f>
        <v>6298.1</v>
      </c>
    </row>
    <row r="206" spans="1:8" ht="22.5" customHeight="1" x14ac:dyDescent="0.2">
      <c r="A206" s="26" t="s">
        <v>79</v>
      </c>
      <c r="B206" s="37" t="s">
        <v>206</v>
      </c>
      <c r="C206" s="38" t="s">
        <v>3</v>
      </c>
      <c r="D206" s="37" t="s">
        <v>2</v>
      </c>
      <c r="E206" s="39" t="s">
        <v>212</v>
      </c>
      <c r="F206" s="32">
        <v>600</v>
      </c>
      <c r="G206" s="55">
        <f>G207</f>
        <v>6298.1</v>
      </c>
      <c r="H206" s="55">
        <f>H207</f>
        <v>6298.1</v>
      </c>
    </row>
    <row r="207" spans="1:8" ht="12.75" customHeight="1" x14ac:dyDescent="0.2">
      <c r="A207" s="26" t="s">
        <v>156</v>
      </c>
      <c r="B207" s="37" t="s">
        <v>206</v>
      </c>
      <c r="C207" s="38" t="s">
        <v>3</v>
      </c>
      <c r="D207" s="37" t="s">
        <v>2</v>
      </c>
      <c r="E207" s="39" t="s">
        <v>212</v>
      </c>
      <c r="F207" s="32">
        <v>610</v>
      </c>
      <c r="G207" s="55">
        <v>6298.1</v>
      </c>
      <c r="H207" s="55">
        <v>6298.1</v>
      </c>
    </row>
    <row r="208" spans="1:8" ht="45" customHeight="1" x14ac:dyDescent="0.2">
      <c r="A208" s="26" t="s">
        <v>211</v>
      </c>
      <c r="B208" s="37" t="s">
        <v>206</v>
      </c>
      <c r="C208" s="38" t="s">
        <v>3</v>
      </c>
      <c r="D208" s="37" t="s">
        <v>2</v>
      </c>
      <c r="E208" s="39" t="s">
        <v>210</v>
      </c>
      <c r="F208" s="32" t="s">
        <v>7</v>
      </c>
      <c r="G208" s="55">
        <f>G209</f>
        <v>21959.599999999999</v>
      </c>
      <c r="H208" s="55">
        <f>H209</f>
        <v>21959.599999999999</v>
      </c>
    </row>
    <row r="209" spans="1:8" ht="22.5" customHeight="1" x14ac:dyDescent="0.2">
      <c r="A209" s="26" t="s">
        <v>79</v>
      </c>
      <c r="B209" s="37" t="s">
        <v>206</v>
      </c>
      <c r="C209" s="38" t="s">
        <v>3</v>
      </c>
      <c r="D209" s="37" t="s">
        <v>2</v>
      </c>
      <c r="E209" s="39" t="s">
        <v>210</v>
      </c>
      <c r="F209" s="32">
        <v>600</v>
      </c>
      <c r="G209" s="55">
        <f>G210</f>
        <v>21959.599999999999</v>
      </c>
      <c r="H209" s="55">
        <f>H210</f>
        <v>21959.599999999999</v>
      </c>
    </row>
    <row r="210" spans="1:8" ht="12.75" customHeight="1" x14ac:dyDescent="0.2">
      <c r="A210" s="26" t="s">
        <v>156</v>
      </c>
      <c r="B210" s="37" t="s">
        <v>206</v>
      </c>
      <c r="C210" s="38" t="s">
        <v>3</v>
      </c>
      <c r="D210" s="37" t="s">
        <v>2</v>
      </c>
      <c r="E210" s="39" t="s">
        <v>210</v>
      </c>
      <c r="F210" s="32">
        <v>610</v>
      </c>
      <c r="G210" s="55">
        <v>21959.599999999999</v>
      </c>
      <c r="H210" s="55">
        <v>21959.599999999999</v>
      </c>
    </row>
    <row r="211" spans="1:8" ht="45" customHeight="1" x14ac:dyDescent="0.2">
      <c r="A211" s="26" t="s">
        <v>223</v>
      </c>
      <c r="B211" s="37" t="s">
        <v>206</v>
      </c>
      <c r="C211" s="38" t="s">
        <v>3</v>
      </c>
      <c r="D211" s="37" t="s">
        <v>2</v>
      </c>
      <c r="E211" s="39" t="s">
        <v>222</v>
      </c>
      <c r="F211" s="32" t="s">
        <v>7</v>
      </c>
      <c r="G211" s="55">
        <f>G212</f>
        <v>858.8</v>
      </c>
      <c r="H211" s="55">
        <f>H212</f>
        <v>858.8</v>
      </c>
    </row>
    <row r="212" spans="1:8" ht="22.5" customHeight="1" x14ac:dyDescent="0.2">
      <c r="A212" s="26" t="s">
        <v>79</v>
      </c>
      <c r="B212" s="37" t="s">
        <v>206</v>
      </c>
      <c r="C212" s="38" t="s">
        <v>3</v>
      </c>
      <c r="D212" s="37" t="s">
        <v>2</v>
      </c>
      <c r="E212" s="39" t="s">
        <v>222</v>
      </c>
      <c r="F212" s="32">
        <v>600</v>
      </c>
      <c r="G212" s="55">
        <f>G213</f>
        <v>858.8</v>
      </c>
      <c r="H212" s="55">
        <f>H213</f>
        <v>858.8</v>
      </c>
    </row>
    <row r="213" spans="1:8" ht="12.75" customHeight="1" x14ac:dyDescent="0.2">
      <c r="A213" s="26" t="s">
        <v>156</v>
      </c>
      <c r="B213" s="37" t="s">
        <v>206</v>
      </c>
      <c r="C213" s="38" t="s">
        <v>3</v>
      </c>
      <c r="D213" s="37" t="s">
        <v>2</v>
      </c>
      <c r="E213" s="39" t="s">
        <v>222</v>
      </c>
      <c r="F213" s="32">
        <v>610</v>
      </c>
      <c r="G213" s="55">
        <v>858.8</v>
      </c>
      <c r="H213" s="55">
        <v>858.8</v>
      </c>
    </row>
    <row r="214" spans="1:8" ht="33.75" customHeight="1" x14ac:dyDescent="0.2">
      <c r="A214" s="26" t="s">
        <v>314</v>
      </c>
      <c r="B214" s="37" t="s">
        <v>206</v>
      </c>
      <c r="C214" s="38" t="s">
        <v>3</v>
      </c>
      <c r="D214" s="37" t="s">
        <v>2</v>
      </c>
      <c r="E214" s="39" t="s">
        <v>279</v>
      </c>
      <c r="F214" s="32" t="s">
        <v>7</v>
      </c>
      <c r="G214" s="77">
        <f>G215</f>
        <v>300</v>
      </c>
      <c r="H214" s="55">
        <f>H215</f>
        <v>300</v>
      </c>
    </row>
    <row r="215" spans="1:8" ht="22.5" customHeight="1" x14ac:dyDescent="0.2">
      <c r="A215" s="26" t="s">
        <v>79</v>
      </c>
      <c r="B215" s="37" t="s">
        <v>206</v>
      </c>
      <c r="C215" s="38" t="s">
        <v>3</v>
      </c>
      <c r="D215" s="37" t="s">
        <v>2</v>
      </c>
      <c r="E215" s="39" t="s">
        <v>279</v>
      </c>
      <c r="F215" s="32">
        <v>600</v>
      </c>
      <c r="G215" s="77">
        <f>G216</f>
        <v>300</v>
      </c>
      <c r="H215" s="55">
        <f>H216</f>
        <v>300</v>
      </c>
    </row>
    <row r="216" spans="1:8" ht="12.75" customHeight="1" x14ac:dyDescent="0.2">
      <c r="A216" s="26" t="s">
        <v>156</v>
      </c>
      <c r="B216" s="37" t="s">
        <v>206</v>
      </c>
      <c r="C216" s="38" t="s">
        <v>3</v>
      </c>
      <c r="D216" s="37" t="s">
        <v>2</v>
      </c>
      <c r="E216" s="39" t="s">
        <v>279</v>
      </c>
      <c r="F216" s="32">
        <v>610</v>
      </c>
      <c r="G216" s="77">
        <v>300</v>
      </c>
      <c r="H216" s="55">
        <v>300</v>
      </c>
    </row>
    <row r="217" spans="1:8" ht="12.75" customHeight="1" x14ac:dyDescent="0.2">
      <c r="A217" s="26" t="s">
        <v>311</v>
      </c>
      <c r="B217" s="37" t="s">
        <v>206</v>
      </c>
      <c r="C217" s="38" t="s">
        <v>3</v>
      </c>
      <c r="D217" s="37" t="s">
        <v>2</v>
      </c>
      <c r="E217" s="39" t="s">
        <v>209</v>
      </c>
      <c r="F217" s="32" t="s">
        <v>7</v>
      </c>
      <c r="G217" s="55">
        <f>G218</f>
        <v>752</v>
      </c>
      <c r="H217" s="55">
        <f>H218</f>
        <v>752</v>
      </c>
    </row>
    <row r="218" spans="1:8" ht="22.5" customHeight="1" x14ac:dyDescent="0.2">
      <c r="A218" s="26" t="s">
        <v>79</v>
      </c>
      <c r="B218" s="37" t="s">
        <v>206</v>
      </c>
      <c r="C218" s="38" t="s">
        <v>3</v>
      </c>
      <c r="D218" s="37" t="s">
        <v>2</v>
      </c>
      <c r="E218" s="39" t="s">
        <v>209</v>
      </c>
      <c r="F218" s="32">
        <v>600</v>
      </c>
      <c r="G218" s="55">
        <f>G219</f>
        <v>752</v>
      </c>
      <c r="H218" s="55">
        <f>H219</f>
        <v>752</v>
      </c>
    </row>
    <row r="219" spans="1:8" ht="12.75" customHeight="1" x14ac:dyDescent="0.2">
      <c r="A219" s="26" t="s">
        <v>156</v>
      </c>
      <c r="B219" s="37" t="s">
        <v>206</v>
      </c>
      <c r="C219" s="38" t="s">
        <v>3</v>
      </c>
      <c r="D219" s="37" t="s">
        <v>2</v>
      </c>
      <c r="E219" s="39" t="s">
        <v>209</v>
      </c>
      <c r="F219" s="32">
        <v>610</v>
      </c>
      <c r="G219" s="55">
        <f>50+702</f>
        <v>752</v>
      </c>
      <c r="H219" s="55">
        <f>50+702</f>
        <v>752</v>
      </c>
    </row>
    <row r="220" spans="1:8" ht="22.5" customHeight="1" x14ac:dyDescent="0.2">
      <c r="A220" s="26" t="s">
        <v>271</v>
      </c>
      <c r="B220" s="37" t="s">
        <v>206</v>
      </c>
      <c r="C220" s="38" t="s">
        <v>3</v>
      </c>
      <c r="D220" s="37" t="s">
        <v>2</v>
      </c>
      <c r="E220" s="39" t="s">
        <v>208</v>
      </c>
      <c r="F220" s="32" t="s">
        <v>7</v>
      </c>
      <c r="G220" s="55">
        <f>G221</f>
        <v>215</v>
      </c>
      <c r="H220" s="55">
        <f>H221</f>
        <v>215</v>
      </c>
    </row>
    <row r="221" spans="1:8" ht="22.5" customHeight="1" x14ac:dyDescent="0.2">
      <c r="A221" s="26" t="s">
        <v>79</v>
      </c>
      <c r="B221" s="37" t="s">
        <v>206</v>
      </c>
      <c r="C221" s="38" t="s">
        <v>3</v>
      </c>
      <c r="D221" s="37" t="s">
        <v>2</v>
      </c>
      <c r="E221" s="39" t="s">
        <v>208</v>
      </c>
      <c r="F221" s="32">
        <v>600</v>
      </c>
      <c r="G221" s="55">
        <f>G222</f>
        <v>215</v>
      </c>
      <c r="H221" s="55">
        <f>H222</f>
        <v>215</v>
      </c>
    </row>
    <row r="222" spans="1:8" ht="12.75" customHeight="1" x14ac:dyDescent="0.2">
      <c r="A222" s="26" t="s">
        <v>156</v>
      </c>
      <c r="B222" s="37" t="s">
        <v>206</v>
      </c>
      <c r="C222" s="38" t="s">
        <v>3</v>
      </c>
      <c r="D222" s="37" t="s">
        <v>2</v>
      </c>
      <c r="E222" s="39" t="s">
        <v>208</v>
      </c>
      <c r="F222" s="32">
        <v>610</v>
      </c>
      <c r="G222" s="55">
        <f>215</f>
        <v>215</v>
      </c>
      <c r="H222" s="55">
        <v>215</v>
      </c>
    </row>
    <row r="223" spans="1:8" ht="22.5" x14ac:dyDescent="0.2">
      <c r="A223" s="91" t="s">
        <v>319</v>
      </c>
      <c r="B223" s="37" t="s">
        <v>206</v>
      </c>
      <c r="C223" s="38" t="s">
        <v>3</v>
      </c>
      <c r="D223" s="37" t="s">
        <v>2</v>
      </c>
      <c r="E223" s="39" t="s">
        <v>320</v>
      </c>
      <c r="F223" s="32" t="s">
        <v>7</v>
      </c>
      <c r="G223" s="77">
        <f>G224</f>
        <v>200</v>
      </c>
      <c r="H223" s="55">
        <f>H224</f>
        <v>200</v>
      </c>
    </row>
    <row r="224" spans="1:8" ht="22.5" customHeight="1" x14ac:dyDescent="0.2">
      <c r="A224" s="26" t="s">
        <v>79</v>
      </c>
      <c r="B224" s="37" t="s">
        <v>206</v>
      </c>
      <c r="C224" s="38" t="s">
        <v>3</v>
      </c>
      <c r="D224" s="37" t="s">
        <v>2</v>
      </c>
      <c r="E224" s="39" t="s">
        <v>320</v>
      </c>
      <c r="F224" s="32">
        <v>600</v>
      </c>
      <c r="G224" s="77">
        <f>G225</f>
        <v>200</v>
      </c>
      <c r="H224" s="55">
        <f>H225</f>
        <v>200</v>
      </c>
    </row>
    <row r="225" spans="1:8" ht="12.75" customHeight="1" x14ac:dyDescent="0.2">
      <c r="A225" s="26" t="s">
        <v>156</v>
      </c>
      <c r="B225" s="37" t="s">
        <v>206</v>
      </c>
      <c r="C225" s="38" t="s">
        <v>3</v>
      </c>
      <c r="D225" s="37" t="s">
        <v>2</v>
      </c>
      <c r="E225" s="39" t="s">
        <v>320</v>
      </c>
      <c r="F225" s="32">
        <v>610</v>
      </c>
      <c r="G225" s="77">
        <v>200</v>
      </c>
      <c r="H225" s="55">
        <v>200</v>
      </c>
    </row>
    <row r="226" spans="1:8" ht="22.5" customHeight="1" x14ac:dyDescent="0.2">
      <c r="A226" s="35" t="s">
        <v>310</v>
      </c>
      <c r="B226" s="37">
        <v>5</v>
      </c>
      <c r="C226" s="38">
        <v>0</v>
      </c>
      <c r="D226" s="37">
        <v>0</v>
      </c>
      <c r="E226" s="39" t="s">
        <v>278</v>
      </c>
      <c r="F226" s="32"/>
      <c r="G226" s="77">
        <f>G227</f>
        <v>30</v>
      </c>
      <c r="H226" s="55">
        <f>H227</f>
        <v>30</v>
      </c>
    </row>
    <row r="227" spans="1:8" ht="22.5" customHeight="1" x14ac:dyDescent="0.2">
      <c r="A227" s="26" t="s">
        <v>79</v>
      </c>
      <c r="B227" s="37" t="s">
        <v>206</v>
      </c>
      <c r="C227" s="38" t="s">
        <v>3</v>
      </c>
      <c r="D227" s="37" t="s">
        <v>2</v>
      </c>
      <c r="E227" s="39" t="s">
        <v>278</v>
      </c>
      <c r="F227" s="32">
        <v>600</v>
      </c>
      <c r="G227" s="77">
        <f>G228</f>
        <v>30</v>
      </c>
      <c r="H227" s="55">
        <f>H228</f>
        <v>30</v>
      </c>
    </row>
    <row r="228" spans="1:8" ht="12.75" customHeight="1" x14ac:dyDescent="0.2">
      <c r="A228" s="26" t="s">
        <v>156</v>
      </c>
      <c r="B228" s="37" t="s">
        <v>206</v>
      </c>
      <c r="C228" s="38" t="s">
        <v>3</v>
      </c>
      <c r="D228" s="37" t="s">
        <v>2</v>
      </c>
      <c r="E228" s="39" t="s">
        <v>278</v>
      </c>
      <c r="F228" s="32">
        <v>610</v>
      </c>
      <c r="G228" s="77">
        <v>30</v>
      </c>
      <c r="H228" s="55">
        <v>30</v>
      </c>
    </row>
    <row r="229" spans="1:8" ht="78.75" customHeight="1" x14ac:dyDescent="0.2">
      <c r="A229" s="40" t="s">
        <v>302</v>
      </c>
      <c r="B229" s="52" t="s">
        <v>30</v>
      </c>
      <c r="C229" s="53" t="s">
        <v>3</v>
      </c>
      <c r="D229" s="52" t="s">
        <v>2</v>
      </c>
      <c r="E229" s="54" t="s">
        <v>9</v>
      </c>
      <c r="F229" s="46" t="s">
        <v>7</v>
      </c>
      <c r="G229" s="57">
        <f>G230+G233+G236+G239+G242+G247+G250+G255+G258+G261+G264</f>
        <v>6484.7</v>
      </c>
      <c r="H229" s="57">
        <f>H230+H233+H236+H239+H242+H247+H250+H255+H258+H264+H261</f>
        <v>6384.7</v>
      </c>
    </row>
    <row r="230" spans="1:8" ht="22.5" customHeight="1" x14ac:dyDescent="0.2">
      <c r="A230" s="35" t="s">
        <v>282</v>
      </c>
      <c r="B230" s="37">
        <v>6</v>
      </c>
      <c r="C230" s="38">
        <v>0</v>
      </c>
      <c r="D230" s="37">
        <v>0</v>
      </c>
      <c r="E230" s="39">
        <v>78730</v>
      </c>
      <c r="F230" s="32"/>
      <c r="G230" s="77">
        <f>G231</f>
        <v>91.3</v>
      </c>
      <c r="H230" s="77">
        <f>H231</f>
        <v>91.3</v>
      </c>
    </row>
    <row r="231" spans="1:8" ht="12.75" customHeight="1" x14ac:dyDescent="0.2">
      <c r="A231" s="35" t="s">
        <v>38</v>
      </c>
      <c r="B231" s="37">
        <v>6</v>
      </c>
      <c r="C231" s="38">
        <v>0</v>
      </c>
      <c r="D231" s="37">
        <v>0</v>
      </c>
      <c r="E231" s="39">
        <v>78730</v>
      </c>
      <c r="F231" s="32">
        <v>300</v>
      </c>
      <c r="G231" s="77">
        <f>G232</f>
        <v>91.3</v>
      </c>
      <c r="H231" s="77">
        <f>H232</f>
        <v>91.3</v>
      </c>
    </row>
    <row r="232" spans="1:8" ht="22.5" customHeight="1" x14ac:dyDescent="0.2">
      <c r="A232" s="35" t="s">
        <v>36</v>
      </c>
      <c r="B232" s="37">
        <v>6</v>
      </c>
      <c r="C232" s="38">
        <v>0</v>
      </c>
      <c r="D232" s="37">
        <v>0</v>
      </c>
      <c r="E232" s="39">
        <v>78730</v>
      </c>
      <c r="F232" s="32">
        <v>320</v>
      </c>
      <c r="G232" s="77">
        <v>91.3</v>
      </c>
      <c r="H232" s="77">
        <v>91.3</v>
      </c>
    </row>
    <row r="233" spans="1:8" ht="45" customHeight="1" x14ac:dyDescent="0.2">
      <c r="A233" s="35" t="s">
        <v>100</v>
      </c>
      <c r="B233" s="37" t="s">
        <v>30</v>
      </c>
      <c r="C233" s="38" t="s">
        <v>3</v>
      </c>
      <c r="D233" s="37" t="s">
        <v>2</v>
      </c>
      <c r="E233" s="39" t="s">
        <v>101</v>
      </c>
      <c r="F233" s="32" t="s">
        <v>7</v>
      </c>
      <c r="G233" s="55">
        <f>G234</f>
        <v>846.4</v>
      </c>
      <c r="H233" s="55">
        <f>H234</f>
        <v>846.4</v>
      </c>
    </row>
    <row r="234" spans="1:8" ht="22.5" customHeight="1" x14ac:dyDescent="0.2">
      <c r="A234" s="26" t="s">
        <v>99</v>
      </c>
      <c r="B234" s="37" t="s">
        <v>30</v>
      </c>
      <c r="C234" s="38" t="s">
        <v>3</v>
      </c>
      <c r="D234" s="37" t="s">
        <v>2</v>
      </c>
      <c r="E234" s="39" t="s">
        <v>101</v>
      </c>
      <c r="F234" s="32">
        <v>400</v>
      </c>
      <c r="G234" s="55">
        <f>G235</f>
        <v>846.4</v>
      </c>
      <c r="H234" s="55">
        <f>H235</f>
        <v>846.4</v>
      </c>
    </row>
    <row r="235" spans="1:8" ht="12.75" customHeight="1" x14ac:dyDescent="0.2">
      <c r="A235" s="26" t="s">
        <v>98</v>
      </c>
      <c r="B235" s="37" t="s">
        <v>30</v>
      </c>
      <c r="C235" s="38" t="s">
        <v>3</v>
      </c>
      <c r="D235" s="37" t="s">
        <v>2</v>
      </c>
      <c r="E235" s="39" t="s">
        <v>101</v>
      </c>
      <c r="F235" s="32">
        <v>410</v>
      </c>
      <c r="G235" s="55">
        <v>846.4</v>
      </c>
      <c r="H235" s="55">
        <v>846.4</v>
      </c>
    </row>
    <row r="236" spans="1:8" ht="45" customHeight="1" x14ac:dyDescent="0.2">
      <c r="A236" s="26" t="s">
        <v>46</v>
      </c>
      <c r="B236" s="37" t="s">
        <v>30</v>
      </c>
      <c r="C236" s="38" t="s">
        <v>3</v>
      </c>
      <c r="D236" s="37" t="s">
        <v>2</v>
      </c>
      <c r="E236" s="39" t="s">
        <v>45</v>
      </c>
      <c r="F236" s="32" t="s">
        <v>7</v>
      </c>
      <c r="G236" s="55">
        <f>G237</f>
        <v>44.9</v>
      </c>
      <c r="H236" s="55">
        <f>H237</f>
        <v>44.9</v>
      </c>
    </row>
    <row r="237" spans="1:8" ht="12.75" customHeight="1" x14ac:dyDescent="0.2">
      <c r="A237" s="26" t="s">
        <v>38</v>
      </c>
      <c r="B237" s="37" t="s">
        <v>30</v>
      </c>
      <c r="C237" s="38" t="s">
        <v>3</v>
      </c>
      <c r="D237" s="37" t="s">
        <v>2</v>
      </c>
      <c r="E237" s="39" t="s">
        <v>45</v>
      </c>
      <c r="F237" s="32">
        <v>300</v>
      </c>
      <c r="G237" s="55">
        <f>G238</f>
        <v>44.9</v>
      </c>
      <c r="H237" s="55">
        <f>H238</f>
        <v>44.9</v>
      </c>
    </row>
    <row r="238" spans="1:8" ht="22.5" customHeight="1" x14ac:dyDescent="0.2">
      <c r="A238" s="26" t="s">
        <v>36</v>
      </c>
      <c r="B238" s="37" t="s">
        <v>30</v>
      </c>
      <c r="C238" s="38" t="s">
        <v>3</v>
      </c>
      <c r="D238" s="37" t="s">
        <v>2</v>
      </c>
      <c r="E238" s="39" t="s">
        <v>45</v>
      </c>
      <c r="F238" s="32">
        <v>320</v>
      </c>
      <c r="G238" s="55">
        <v>44.9</v>
      </c>
      <c r="H238" s="55">
        <v>44.9</v>
      </c>
    </row>
    <row r="239" spans="1:8" ht="12.75" customHeight="1" x14ac:dyDescent="0.2">
      <c r="A239" s="26" t="s">
        <v>56</v>
      </c>
      <c r="B239" s="37" t="s">
        <v>30</v>
      </c>
      <c r="C239" s="38" t="s">
        <v>3</v>
      </c>
      <c r="D239" s="37" t="s">
        <v>2</v>
      </c>
      <c r="E239" s="39" t="s">
        <v>55</v>
      </c>
      <c r="F239" s="32" t="s">
        <v>7</v>
      </c>
      <c r="G239" s="55">
        <f>G240</f>
        <v>157</v>
      </c>
      <c r="H239" s="55">
        <f>H240</f>
        <v>157</v>
      </c>
    </row>
    <row r="240" spans="1:8" ht="22.5" customHeight="1" x14ac:dyDescent="0.2">
      <c r="A240" s="26" t="s">
        <v>14</v>
      </c>
      <c r="B240" s="37" t="s">
        <v>30</v>
      </c>
      <c r="C240" s="38" t="s">
        <v>3</v>
      </c>
      <c r="D240" s="37" t="s">
        <v>2</v>
      </c>
      <c r="E240" s="39" t="s">
        <v>55</v>
      </c>
      <c r="F240" s="32">
        <v>200</v>
      </c>
      <c r="G240" s="55">
        <f>G241</f>
        <v>157</v>
      </c>
      <c r="H240" s="55">
        <f>H241</f>
        <v>157</v>
      </c>
    </row>
    <row r="241" spans="1:8" ht="22.5" customHeight="1" x14ac:dyDescent="0.2">
      <c r="A241" s="26" t="s">
        <v>13</v>
      </c>
      <c r="B241" s="37" t="s">
        <v>30</v>
      </c>
      <c r="C241" s="38" t="s">
        <v>3</v>
      </c>
      <c r="D241" s="37" t="s">
        <v>2</v>
      </c>
      <c r="E241" s="39" t="s">
        <v>55</v>
      </c>
      <c r="F241" s="32">
        <v>240</v>
      </c>
      <c r="G241" s="55">
        <v>157</v>
      </c>
      <c r="H241" s="55">
        <v>157</v>
      </c>
    </row>
    <row r="242" spans="1:8" ht="12.75" customHeight="1" x14ac:dyDescent="0.2">
      <c r="A242" s="26" t="s">
        <v>31</v>
      </c>
      <c r="B242" s="37" t="s">
        <v>30</v>
      </c>
      <c r="C242" s="38" t="s">
        <v>3</v>
      </c>
      <c r="D242" s="37" t="s">
        <v>2</v>
      </c>
      <c r="E242" s="39" t="s">
        <v>29</v>
      </c>
      <c r="F242" s="32" t="s">
        <v>7</v>
      </c>
      <c r="G242" s="55">
        <f>G243+G245</f>
        <v>680</v>
      </c>
      <c r="H242" s="55">
        <f>H243+H245</f>
        <v>680</v>
      </c>
    </row>
    <row r="243" spans="1:8" ht="56.25" customHeight="1" x14ac:dyDescent="0.2">
      <c r="A243" s="26" t="s">
        <v>6</v>
      </c>
      <c r="B243" s="37" t="s">
        <v>30</v>
      </c>
      <c r="C243" s="38" t="s">
        <v>3</v>
      </c>
      <c r="D243" s="37" t="s">
        <v>2</v>
      </c>
      <c r="E243" s="39" t="s">
        <v>29</v>
      </c>
      <c r="F243" s="32">
        <v>100</v>
      </c>
      <c r="G243" s="55">
        <f>G244</f>
        <v>435.7</v>
      </c>
      <c r="H243" s="55">
        <f>H244</f>
        <v>435.7</v>
      </c>
    </row>
    <row r="244" spans="1:8" ht="22.5" customHeight="1" x14ac:dyDescent="0.2">
      <c r="A244" s="26" t="s">
        <v>5</v>
      </c>
      <c r="B244" s="37" t="s">
        <v>30</v>
      </c>
      <c r="C244" s="38" t="s">
        <v>3</v>
      </c>
      <c r="D244" s="37" t="s">
        <v>2</v>
      </c>
      <c r="E244" s="39" t="s">
        <v>29</v>
      </c>
      <c r="F244" s="32">
        <v>120</v>
      </c>
      <c r="G244" s="55">
        <v>435.7</v>
      </c>
      <c r="H244" s="55">
        <v>435.7</v>
      </c>
    </row>
    <row r="245" spans="1:8" ht="22.5" customHeight="1" x14ac:dyDescent="0.2">
      <c r="A245" s="26" t="s">
        <v>14</v>
      </c>
      <c r="B245" s="37" t="s">
        <v>30</v>
      </c>
      <c r="C245" s="38" t="s">
        <v>3</v>
      </c>
      <c r="D245" s="37" t="s">
        <v>2</v>
      </c>
      <c r="E245" s="39" t="s">
        <v>29</v>
      </c>
      <c r="F245" s="32">
        <v>200</v>
      </c>
      <c r="G245" s="55">
        <f>G246</f>
        <v>244.3</v>
      </c>
      <c r="H245" s="55">
        <f>H246</f>
        <v>244.3</v>
      </c>
    </row>
    <row r="246" spans="1:8" ht="22.5" customHeight="1" x14ac:dyDescent="0.2">
      <c r="A246" s="26" t="s">
        <v>13</v>
      </c>
      <c r="B246" s="37" t="s">
        <v>30</v>
      </c>
      <c r="C246" s="38" t="s">
        <v>3</v>
      </c>
      <c r="D246" s="37" t="s">
        <v>2</v>
      </c>
      <c r="E246" s="39" t="s">
        <v>29</v>
      </c>
      <c r="F246" s="32">
        <v>240</v>
      </c>
      <c r="G246" s="55">
        <v>244.3</v>
      </c>
      <c r="H246" s="55">
        <v>244.3</v>
      </c>
    </row>
    <row r="247" spans="1:8" ht="22.5" customHeight="1" x14ac:dyDescent="0.2">
      <c r="A247" s="26" t="s">
        <v>85</v>
      </c>
      <c r="B247" s="37" t="s">
        <v>30</v>
      </c>
      <c r="C247" s="38" t="s">
        <v>3</v>
      </c>
      <c r="D247" s="37" t="s">
        <v>2</v>
      </c>
      <c r="E247" s="39" t="s">
        <v>84</v>
      </c>
      <c r="F247" s="32" t="s">
        <v>7</v>
      </c>
      <c r="G247" s="55">
        <f>G248</f>
        <v>65</v>
      </c>
      <c r="H247" s="55">
        <f>H248</f>
        <v>65</v>
      </c>
    </row>
    <row r="248" spans="1:8" ht="12.75" customHeight="1" x14ac:dyDescent="0.2">
      <c r="A248" s="26" t="s">
        <v>71</v>
      </c>
      <c r="B248" s="37" t="s">
        <v>30</v>
      </c>
      <c r="C248" s="38" t="s">
        <v>3</v>
      </c>
      <c r="D248" s="37" t="s">
        <v>2</v>
      </c>
      <c r="E248" s="39" t="s">
        <v>84</v>
      </c>
      <c r="F248" s="32">
        <v>800</v>
      </c>
      <c r="G248" s="55">
        <f>G249</f>
        <v>65</v>
      </c>
      <c r="H248" s="55">
        <f>H249</f>
        <v>65</v>
      </c>
    </row>
    <row r="249" spans="1:8" ht="12.75" customHeight="1" x14ac:dyDescent="0.2">
      <c r="A249" s="26" t="s">
        <v>70</v>
      </c>
      <c r="B249" s="37" t="s">
        <v>30</v>
      </c>
      <c r="C249" s="38" t="s">
        <v>3</v>
      </c>
      <c r="D249" s="37" t="s">
        <v>2</v>
      </c>
      <c r="E249" s="39" t="s">
        <v>84</v>
      </c>
      <c r="F249" s="32">
        <v>850</v>
      </c>
      <c r="G249" s="55">
        <v>65</v>
      </c>
      <c r="H249" s="55">
        <v>65</v>
      </c>
    </row>
    <row r="250" spans="1:8" ht="12.75" customHeight="1" x14ac:dyDescent="0.2">
      <c r="A250" s="26" t="s">
        <v>43</v>
      </c>
      <c r="B250" s="37" t="s">
        <v>30</v>
      </c>
      <c r="C250" s="38" t="s">
        <v>3</v>
      </c>
      <c r="D250" s="37" t="s">
        <v>2</v>
      </c>
      <c r="E250" s="39" t="s">
        <v>42</v>
      </c>
      <c r="F250" s="32" t="s">
        <v>7</v>
      </c>
      <c r="G250" s="55">
        <f>G251+G253</f>
        <v>89.9</v>
      </c>
      <c r="H250" s="55">
        <f>H251+H253</f>
        <v>89.9</v>
      </c>
    </row>
    <row r="251" spans="1:8" ht="22.5" customHeight="1" x14ac:dyDescent="0.2">
      <c r="A251" s="26" t="s">
        <v>14</v>
      </c>
      <c r="B251" s="37" t="s">
        <v>30</v>
      </c>
      <c r="C251" s="38" t="s">
        <v>3</v>
      </c>
      <c r="D251" s="37" t="s">
        <v>2</v>
      </c>
      <c r="E251" s="39" t="s">
        <v>42</v>
      </c>
      <c r="F251" s="32">
        <v>200</v>
      </c>
      <c r="G251" s="55">
        <f>G252</f>
        <v>79</v>
      </c>
      <c r="H251" s="55">
        <f>H252</f>
        <v>79</v>
      </c>
    </row>
    <row r="252" spans="1:8" ht="22.5" customHeight="1" x14ac:dyDescent="0.2">
      <c r="A252" s="26" t="s">
        <v>13</v>
      </c>
      <c r="B252" s="37" t="s">
        <v>30</v>
      </c>
      <c r="C252" s="38" t="s">
        <v>3</v>
      </c>
      <c r="D252" s="37" t="s">
        <v>2</v>
      </c>
      <c r="E252" s="39" t="s">
        <v>42</v>
      </c>
      <c r="F252" s="32">
        <v>240</v>
      </c>
      <c r="G252" s="55">
        <v>79</v>
      </c>
      <c r="H252" s="55">
        <v>79</v>
      </c>
    </row>
    <row r="253" spans="1:8" ht="12.75" customHeight="1" x14ac:dyDescent="0.2">
      <c r="A253" s="26" t="s">
        <v>38</v>
      </c>
      <c r="B253" s="37" t="s">
        <v>30</v>
      </c>
      <c r="C253" s="38" t="s">
        <v>3</v>
      </c>
      <c r="D253" s="37" t="s">
        <v>2</v>
      </c>
      <c r="E253" s="39" t="s">
        <v>42</v>
      </c>
      <c r="F253" s="32">
        <v>300</v>
      </c>
      <c r="G253" s="55">
        <f>G254</f>
        <v>10.9</v>
      </c>
      <c r="H253" s="55">
        <f>H254</f>
        <v>10.9</v>
      </c>
    </row>
    <row r="254" spans="1:8" ht="22.5" customHeight="1" x14ac:dyDescent="0.2">
      <c r="A254" s="26" t="s">
        <v>36</v>
      </c>
      <c r="B254" s="37" t="s">
        <v>30</v>
      </c>
      <c r="C254" s="38" t="s">
        <v>3</v>
      </c>
      <c r="D254" s="37" t="s">
        <v>2</v>
      </c>
      <c r="E254" s="39" t="s">
        <v>42</v>
      </c>
      <c r="F254" s="32">
        <v>320</v>
      </c>
      <c r="G254" s="55">
        <v>10.9</v>
      </c>
      <c r="H254" s="55">
        <v>10.9</v>
      </c>
    </row>
    <row r="255" spans="1:8" ht="56.25" x14ac:dyDescent="0.2">
      <c r="A255" s="26" t="s">
        <v>41</v>
      </c>
      <c r="B255" s="37" t="s">
        <v>30</v>
      </c>
      <c r="C255" s="38" t="s">
        <v>3</v>
      </c>
      <c r="D255" s="37" t="s">
        <v>2</v>
      </c>
      <c r="E255" s="39" t="s">
        <v>40</v>
      </c>
      <c r="F255" s="32" t="s">
        <v>7</v>
      </c>
      <c r="G255" s="55">
        <f>G256</f>
        <v>100</v>
      </c>
      <c r="H255" s="55">
        <f>H256</f>
        <v>0</v>
      </c>
    </row>
    <row r="256" spans="1:8" ht="12.75" customHeight="1" x14ac:dyDescent="0.2">
      <c r="A256" s="26" t="s">
        <v>38</v>
      </c>
      <c r="B256" s="37" t="s">
        <v>30</v>
      </c>
      <c r="C256" s="38" t="s">
        <v>3</v>
      </c>
      <c r="D256" s="37" t="s">
        <v>2</v>
      </c>
      <c r="E256" s="39" t="s">
        <v>40</v>
      </c>
      <c r="F256" s="32">
        <v>300</v>
      </c>
      <c r="G256" s="55">
        <f>G257</f>
        <v>100</v>
      </c>
      <c r="H256" s="55">
        <f>H257</f>
        <v>0</v>
      </c>
    </row>
    <row r="257" spans="1:8" ht="12.75" customHeight="1" x14ac:dyDescent="0.2">
      <c r="A257" s="26" t="s">
        <v>37</v>
      </c>
      <c r="B257" s="37" t="s">
        <v>30</v>
      </c>
      <c r="C257" s="38" t="s">
        <v>3</v>
      </c>
      <c r="D257" s="37" t="s">
        <v>2</v>
      </c>
      <c r="E257" s="39" t="s">
        <v>40</v>
      </c>
      <c r="F257" s="32">
        <v>310</v>
      </c>
      <c r="G257" s="55">
        <v>100</v>
      </c>
      <c r="H257" s="55">
        <v>0</v>
      </c>
    </row>
    <row r="258" spans="1:8" ht="67.5" customHeight="1" x14ac:dyDescent="0.2">
      <c r="A258" s="26" t="s">
        <v>39</v>
      </c>
      <c r="B258" s="37" t="s">
        <v>30</v>
      </c>
      <c r="C258" s="38" t="s">
        <v>3</v>
      </c>
      <c r="D258" s="37" t="s">
        <v>2</v>
      </c>
      <c r="E258" s="39" t="s">
        <v>35</v>
      </c>
      <c r="F258" s="32" t="s">
        <v>7</v>
      </c>
      <c r="G258" s="55">
        <f>G259</f>
        <v>65</v>
      </c>
      <c r="H258" s="55">
        <f>H259</f>
        <v>65</v>
      </c>
    </row>
    <row r="259" spans="1:8" ht="12.75" customHeight="1" x14ac:dyDescent="0.2">
      <c r="A259" s="26" t="s">
        <v>38</v>
      </c>
      <c r="B259" s="37" t="s">
        <v>30</v>
      </c>
      <c r="C259" s="38" t="s">
        <v>3</v>
      </c>
      <c r="D259" s="37" t="s">
        <v>2</v>
      </c>
      <c r="E259" s="39" t="s">
        <v>35</v>
      </c>
      <c r="F259" s="32">
        <v>300</v>
      </c>
      <c r="G259" s="55">
        <f>G260</f>
        <v>65</v>
      </c>
      <c r="H259" s="55">
        <f>H260</f>
        <v>65</v>
      </c>
    </row>
    <row r="260" spans="1:8" ht="12.75" customHeight="1" x14ac:dyDescent="0.2">
      <c r="A260" s="26" t="s">
        <v>37</v>
      </c>
      <c r="B260" s="37" t="s">
        <v>30</v>
      </c>
      <c r="C260" s="38" t="s">
        <v>3</v>
      </c>
      <c r="D260" s="37" t="s">
        <v>2</v>
      </c>
      <c r="E260" s="39" t="s">
        <v>35</v>
      </c>
      <c r="F260" s="32">
        <v>310</v>
      </c>
      <c r="G260" s="55">
        <v>65</v>
      </c>
      <c r="H260" s="55">
        <v>65</v>
      </c>
    </row>
    <row r="261" spans="1:8" ht="12.75" customHeight="1" x14ac:dyDescent="0.2">
      <c r="A261" s="26" t="s">
        <v>49</v>
      </c>
      <c r="B261" s="37" t="s">
        <v>30</v>
      </c>
      <c r="C261" s="38" t="s">
        <v>3</v>
      </c>
      <c r="D261" s="37" t="s">
        <v>2</v>
      </c>
      <c r="E261" s="39" t="s">
        <v>48</v>
      </c>
      <c r="F261" s="32" t="s">
        <v>7</v>
      </c>
      <c r="G261" s="55">
        <f>G262</f>
        <v>2000</v>
      </c>
      <c r="H261" s="55">
        <f>H262</f>
        <v>2000</v>
      </c>
    </row>
    <row r="262" spans="1:8" ht="12.75" customHeight="1" x14ac:dyDescent="0.2">
      <c r="A262" s="26" t="s">
        <v>38</v>
      </c>
      <c r="B262" s="37" t="s">
        <v>30</v>
      </c>
      <c r="C262" s="38" t="s">
        <v>3</v>
      </c>
      <c r="D262" s="37" t="s">
        <v>2</v>
      </c>
      <c r="E262" s="39" t="s">
        <v>48</v>
      </c>
      <c r="F262" s="32">
        <v>300</v>
      </c>
      <c r="G262" s="55">
        <f>G263</f>
        <v>2000</v>
      </c>
      <c r="H262" s="55">
        <f>H263</f>
        <v>2000</v>
      </c>
    </row>
    <row r="263" spans="1:8" ht="22.5" customHeight="1" x14ac:dyDescent="0.2">
      <c r="A263" s="26" t="s">
        <v>36</v>
      </c>
      <c r="B263" s="37" t="s">
        <v>30</v>
      </c>
      <c r="C263" s="38" t="s">
        <v>3</v>
      </c>
      <c r="D263" s="37" t="s">
        <v>2</v>
      </c>
      <c r="E263" s="39" t="s">
        <v>48</v>
      </c>
      <c r="F263" s="32">
        <v>320</v>
      </c>
      <c r="G263" s="55">
        <v>2000</v>
      </c>
      <c r="H263" s="55">
        <v>2000</v>
      </c>
    </row>
    <row r="264" spans="1:8" ht="45" customHeight="1" x14ac:dyDescent="0.2">
      <c r="A264" s="26" t="s">
        <v>261</v>
      </c>
      <c r="B264" s="37" t="s">
        <v>30</v>
      </c>
      <c r="C264" s="38" t="s">
        <v>3</v>
      </c>
      <c r="D264" s="37" t="s">
        <v>2</v>
      </c>
      <c r="E264" s="39" t="s">
        <v>97</v>
      </c>
      <c r="F264" s="32" t="s">
        <v>7</v>
      </c>
      <c r="G264" s="55">
        <f>G265</f>
        <v>2345.1999999999998</v>
      </c>
      <c r="H264" s="55">
        <f>H265</f>
        <v>2345.1999999999998</v>
      </c>
    </row>
    <row r="265" spans="1:8" ht="22.5" customHeight="1" x14ac:dyDescent="0.2">
      <c r="A265" s="26" t="s">
        <v>99</v>
      </c>
      <c r="B265" s="37" t="s">
        <v>30</v>
      </c>
      <c r="C265" s="38" t="s">
        <v>3</v>
      </c>
      <c r="D265" s="37" t="s">
        <v>2</v>
      </c>
      <c r="E265" s="39" t="s">
        <v>97</v>
      </c>
      <c r="F265" s="32">
        <v>400</v>
      </c>
      <c r="G265" s="55">
        <f>G266</f>
        <v>2345.1999999999998</v>
      </c>
      <c r="H265" s="55">
        <f>H266</f>
        <v>2345.1999999999998</v>
      </c>
    </row>
    <row r="266" spans="1:8" ht="12.75" customHeight="1" x14ac:dyDescent="0.2">
      <c r="A266" s="26" t="s">
        <v>98</v>
      </c>
      <c r="B266" s="37" t="s">
        <v>30</v>
      </c>
      <c r="C266" s="38" t="s">
        <v>3</v>
      </c>
      <c r="D266" s="37" t="s">
        <v>2</v>
      </c>
      <c r="E266" s="39" t="s">
        <v>97</v>
      </c>
      <c r="F266" s="32">
        <v>410</v>
      </c>
      <c r="G266" s="55">
        <v>2345.1999999999998</v>
      </c>
      <c r="H266" s="55">
        <v>2345.1999999999998</v>
      </c>
    </row>
    <row r="267" spans="1:8" ht="56.25" customHeight="1" x14ac:dyDescent="0.2">
      <c r="A267" s="40" t="s">
        <v>303</v>
      </c>
      <c r="B267" s="52" t="s">
        <v>34</v>
      </c>
      <c r="C267" s="53" t="s">
        <v>3</v>
      </c>
      <c r="D267" s="52" t="s">
        <v>2</v>
      </c>
      <c r="E267" s="54" t="s">
        <v>9</v>
      </c>
      <c r="F267" s="46" t="s">
        <v>7</v>
      </c>
      <c r="G267" s="57">
        <f>G268+G271+G276+G281+G286+G293+G296+G299+G302+G305</f>
        <v>33739</v>
      </c>
      <c r="H267" s="57">
        <f>H268+H271+H276+H281+H286+H293+H296+H299+H302+H305</f>
        <v>33978.300000000003</v>
      </c>
    </row>
    <row r="268" spans="1:8" ht="45" customHeight="1" x14ac:dyDescent="0.2">
      <c r="A268" s="26" t="s">
        <v>88</v>
      </c>
      <c r="B268" s="37" t="s">
        <v>34</v>
      </c>
      <c r="C268" s="38" t="s">
        <v>3</v>
      </c>
      <c r="D268" s="37" t="s">
        <v>2</v>
      </c>
      <c r="E268" s="39" t="s">
        <v>87</v>
      </c>
      <c r="F268" s="32" t="s">
        <v>7</v>
      </c>
      <c r="G268" s="55">
        <f>G269</f>
        <v>10.1</v>
      </c>
      <c r="H268" s="55">
        <f>H269</f>
        <v>13.2</v>
      </c>
    </row>
    <row r="269" spans="1:8" ht="22.5" customHeight="1" x14ac:dyDescent="0.2">
      <c r="A269" s="26" t="s">
        <v>14</v>
      </c>
      <c r="B269" s="37" t="s">
        <v>34</v>
      </c>
      <c r="C269" s="38" t="s">
        <v>3</v>
      </c>
      <c r="D269" s="37" t="s">
        <v>2</v>
      </c>
      <c r="E269" s="39" t="s">
        <v>87</v>
      </c>
      <c r="F269" s="32">
        <v>200</v>
      </c>
      <c r="G269" s="55">
        <f>G270</f>
        <v>10.1</v>
      </c>
      <c r="H269" s="55">
        <f>H270</f>
        <v>13.2</v>
      </c>
    </row>
    <row r="270" spans="1:8" ht="22.5" customHeight="1" x14ac:dyDescent="0.2">
      <c r="A270" s="26" t="s">
        <v>13</v>
      </c>
      <c r="B270" s="37" t="s">
        <v>34</v>
      </c>
      <c r="C270" s="38" t="s">
        <v>3</v>
      </c>
      <c r="D270" s="37" t="s">
        <v>2</v>
      </c>
      <c r="E270" s="39" t="s">
        <v>87</v>
      </c>
      <c r="F270" s="32">
        <v>240</v>
      </c>
      <c r="G270" s="55">
        <v>10.1</v>
      </c>
      <c r="H270" s="55">
        <v>13.2</v>
      </c>
    </row>
    <row r="271" spans="1:8" ht="56.25" x14ac:dyDescent="0.2">
      <c r="A271" s="35" t="s">
        <v>280</v>
      </c>
      <c r="B271" s="37" t="s">
        <v>34</v>
      </c>
      <c r="C271" s="38" t="s">
        <v>3</v>
      </c>
      <c r="D271" s="37" t="s">
        <v>2</v>
      </c>
      <c r="E271" s="39">
        <v>78791</v>
      </c>
      <c r="F271" s="32" t="s">
        <v>7</v>
      </c>
      <c r="G271" s="55">
        <f>G272+G274</f>
        <v>1167.3</v>
      </c>
      <c r="H271" s="55">
        <f>H272+H274</f>
        <v>1207.3999999999999</v>
      </c>
    </row>
    <row r="272" spans="1:8" ht="56.25" customHeight="1" x14ac:dyDescent="0.2">
      <c r="A272" s="26" t="s">
        <v>6</v>
      </c>
      <c r="B272" s="37" t="s">
        <v>34</v>
      </c>
      <c r="C272" s="38" t="s">
        <v>3</v>
      </c>
      <c r="D272" s="37" t="s">
        <v>2</v>
      </c>
      <c r="E272" s="39">
        <v>78791</v>
      </c>
      <c r="F272" s="32">
        <v>100</v>
      </c>
      <c r="G272" s="55">
        <f>G273</f>
        <v>1068.5999999999999</v>
      </c>
      <c r="H272" s="55">
        <f>H273</f>
        <v>1068.5999999999999</v>
      </c>
    </row>
    <row r="273" spans="1:8" ht="22.5" customHeight="1" x14ac:dyDescent="0.2">
      <c r="A273" s="26" t="s">
        <v>5</v>
      </c>
      <c r="B273" s="37" t="s">
        <v>34</v>
      </c>
      <c r="C273" s="38" t="s">
        <v>3</v>
      </c>
      <c r="D273" s="37" t="s">
        <v>2</v>
      </c>
      <c r="E273" s="39">
        <v>78791</v>
      </c>
      <c r="F273" s="32">
        <v>120</v>
      </c>
      <c r="G273" s="55">
        <f>790+40+238.6</f>
        <v>1068.5999999999999</v>
      </c>
      <c r="H273" s="55">
        <f>790+40+238.6</f>
        <v>1068.5999999999999</v>
      </c>
    </row>
    <row r="274" spans="1:8" ht="22.5" customHeight="1" x14ac:dyDescent="0.2">
      <c r="A274" s="26" t="s">
        <v>14</v>
      </c>
      <c r="B274" s="37" t="s">
        <v>34</v>
      </c>
      <c r="C274" s="38" t="s">
        <v>3</v>
      </c>
      <c r="D274" s="37" t="s">
        <v>2</v>
      </c>
      <c r="E274" s="39">
        <v>78791</v>
      </c>
      <c r="F274" s="32">
        <v>200</v>
      </c>
      <c r="G274" s="55">
        <f>G275</f>
        <v>98.7</v>
      </c>
      <c r="H274" s="55">
        <f>H275</f>
        <v>138.80000000000001</v>
      </c>
    </row>
    <row r="275" spans="1:8" ht="22.5" customHeight="1" x14ac:dyDescent="0.2">
      <c r="A275" s="26" t="s">
        <v>13</v>
      </c>
      <c r="B275" s="37" t="s">
        <v>34</v>
      </c>
      <c r="C275" s="38" t="s">
        <v>3</v>
      </c>
      <c r="D275" s="37" t="s">
        <v>2</v>
      </c>
      <c r="E275" s="39">
        <v>78791</v>
      </c>
      <c r="F275" s="32">
        <v>240</v>
      </c>
      <c r="G275" s="55">
        <v>98.7</v>
      </c>
      <c r="H275" s="55">
        <v>138.80000000000001</v>
      </c>
    </row>
    <row r="276" spans="1:8" ht="56.25" customHeight="1" x14ac:dyDescent="0.2">
      <c r="A276" s="35" t="s">
        <v>283</v>
      </c>
      <c r="B276" s="37">
        <v>7</v>
      </c>
      <c r="C276" s="38">
        <v>0</v>
      </c>
      <c r="D276" s="37">
        <v>0</v>
      </c>
      <c r="E276" s="39">
        <v>78792</v>
      </c>
      <c r="F276" s="32"/>
      <c r="G276" s="77">
        <f>G277+G279</f>
        <v>5837</v>
      </c>
      <c r="H276" s="77">
        <f>H277+H279</f>
        <v>6037.3</v>
      </c>
    </row>
    <row r="277" spans="1:8" ht="56.25" customHeight="1" x14ac:dyDescent="0.2">
      <c r="A277" s="35" t="s">
        <v>6</v>
      </c>
      <c r="B277" s="37" t="s">
        <v>34</v>
      </c>
      <c r="C277" s="38" t="s">
        <v>3</v>
      </c>
      <c r="D277" s="37" t="s">
        <v>2</v>
      </c>
      <c r="E277" s="39">
        <v>78792</v>
      </c>
      <c r="F277" s="32">
        <v>100</v>
      </c>
      <c r="G277" s="77">
        <f>G278</f>
        <v>5053.8</v>
      </c>
      <c r="H277" s="77">
        <f>H278</f>
        <v>5053.8</v>
      </c>
    </row>
    <row r="278" spans="1:8" ht="22.5" customHeight="1" x14ac:dyDescent="0.2">
      <c r="A278" s="35" t="s">
        <v>5</v>
      </c>
      <c r="B278" s="37" t="s">
        <v>34</v>
      </c>
      <c r="C278" s="38" t="s">
        <v>3</v>
      </c>
      <c r="D278" s="37" t="s">
        <v>2</v>
      </c>
      <c r="E278" s="39">
        <v>78792</v>
      </c>
      <c r="F278" s="32">
        <v>120</v>
      </c>
      <c r="G278" s="77">
        <f>3615.3+346.7+1091.8</f>
        <v>5053.8</v>
      </c>
      <c r="H278" s="77">
        <f>1091.8+3615.3+346.7</f>
        <v>5053.8</v>
      </c>
    </row>
    <row r="279" spans="1:8" ht="22.5" customHeight="1" x14ac:dyDescent="0.2">
      <c r="A279" s="35" t="s">
        <v>14</v>
      </c>
      <c r="B279" s="37" t="s">
        <v>34</v>
      </c>
      <c r="C279" s="38" t="s">
        <v>3</v>
      </c>
      <c r="D279" s="37" t="s">
        <v>2</v>
      </c>
      <c r="E279" s="39">
        <v>78792</v>
      </c>
      <c r="F279" s="32">
        <v>200</v>
      </c>
      <c r="G279" s="77">
        <f>G280</f>
        <v>783.2</v>
      </c>
      <c r="H279" s="77">
        <f>H280</f>
        <v>983.5</v>
      </c>
    </row>
    <row r="280" spans="1:8" ht="22.5" customHeight="1" x14ac:dyDescent="0.2">
      <c r="A280" s="35" t="s">
        <v>13</v>
      </c>
      <c r="B280" s="37" t="s">
        <v>34</v>
      </c>
      <c r="C280" s="38" t="s">
        <v>3</v>
      </c>
      <c r="D280" s="37" t="s">
        <v>2</v>
      </c>
      <c r="E280" s="39">
        <v>78792</v>
      </c>
      <c r="F280" s="32">
        <v>240</v>
      </c>
      <c r="G280" s="77">
        <v>783.2</v>
      </c>
      <c r="H280" s="77">
        <v>983.5</v>
      </c>
    </row>
    <row r="281" spans="1:8" ht="22.5" customHeight="1" x14ac:dyDescent="0.2">
      <c r="A281" s="26" t="s">
        <v>91</v>
      </c>
      <c r="B281" s="37" t="s">
        <v>34</v>
      </c>
      <c r="C281" s="38" t="s">
        <v>3</v>
      </c>
      <c r="D281" s="37" t="s">
        <v>2</v>
      </c>
      <c r="E281" s="39" t="s">
        <v>90</v>
      </c>
      <c r="F281" s="32" t="s">
        <v>7</v>
      </c>
      <c r="G281" s="55">
        <f>G282+G284</f>
        <v>583.70000000000005</v>
      </c>
      <c r="H281" s="55">
        <f>H282+H284</f>
        <v>603.70000000000005</v>
      </c>
    </row>
    <row r="282" spans="1:8" ht="56.25" customHeight="1" x14ac:dyDescent="0.2">
      <c r="A282" s="26" t="s">
        <v>6</v>
      </c>
      <c r="B282" s="37" t="s">
        <v>34</v>
      </c>
      <c r="C282" s="38" t="s">
        <v>3</v>
      </c>
      <c r="D282" s="37" t="s">
        <v>2</v>
      </c>
      <c r="E282" s="39" t="s">
        <v>90</v>
      </c>
      <c r="F282" s="32">
        <v>100</v>
      </c>
      <c r="G282" s="55">
        <f>G283</f>
        <v>465.70000000000005</v>
      </c>
      <c r="H282" s="55">
        <f>H283</f>
        <v>465.70000000000005</v>
      </c>
    </row>
    <row r="283" spans="1:8" ht="22.5" customHeight="1" x14ac:dyDescent="0.2">
      <c r="A283" s="26" t="s">
        <v>5</v>
      </c>
      <c r="B283" s="37" t="s">
        <v>34</v>
      </c>
      <c r="C283" s="38" t="s">
        <v>3</v>
      </c>
      <c r="D283" s="37" t="s">
        <v>2</v>
      </c>
      <c r="E283" s="39" t="s">
        <v>90</v>
      </c>
      <c r="F283" s="32">
        <v>120</v>
      </c>
      <c r="G283" s="55">
        <f>345.7+15.6+104.4</f>
        <v>465.70000000000005</v>
      </c>
      <c r="H283" s="55">
        <f>345.7+15.6+104.4</f>
        <v>465.70000000000005</v>
      </c>
    </row>
    <row r="284" spans="1:8" ht="22.5" customHeight="1" x14ac:dyDescent="0.2">
      <c r="A284" s="26" t="s">
        <v>14</v>
      </c>
      <c r="B284" s="37" t="s">
        <v>34</v>
      </c>
      <c r="C284" s="38" t="s">
        <v>3</v>
      </c>
      <c r="D284" s="37" t="s">
        <v>2</v>
      </c>
      <c r="E284" s="39" t="s">
        <v>90</v>
      </c>
      <c r="F284" s="32">
        <v>200</v>
      </c>
      <c r="G284" s="55">
        <f>G285</f>
        <v>118</v>
      </c>
      <c r="H284" s="55">
        <f>H285</f>
        <v>138</v>
      </c>
    </row>
    <row r="285" spans="1:8" ht="22.5" customHeight="1" x14ac:dyDescent="0.2">
      <c r="A285" s="26" t="s">
        <v>13</v>
      </c>
      <c r="B285" s="37" t="s">
        <v>34</v>
      </c>
      <c r="C285" s="38" t="s">
        <v>3</v>
      </c>
      <c r="D285" s="37" t="s">
        <v>2</v>
      </c>
      <c r="E285" s="39" t="s">
        <v>90</v>
      </c>
      <c r="F285" s="32">
        <v>240</v>
      </c>
      <c r="G285" s="55">
        <v>118</v>
      </c>
      <c r="H285" s="55">
        <v>138</v>
      </c>
    </row>
    <row r="286" spans="1:8" ht="22.5" customHeight="1" x14ac:dyDescent="0.2">
      <c r="A286" s="26" t="s">
        <v>15</v>
      </c>
      <c r="B286" s="37" t="s">
        <v>34</v>
      </c>
      <c r="C286" s="38" t="s">
        <v>3</v>
      </c>
      <c r="D286" s="37" t="s">
        <v>2</v>
      </c>
      <c r="E286" s="39" t="s">
        <v>11</v>
      </c>
      <c r="F286" s="32" t="s">
        <v>7</v>
      </c>
      <c r="G286" s="55">
        <f>G287+G289+G291</f>
        <v>18298.3</v>
      </c>
      <c r="H286" s="55">
        <f>H287+H289+H291</f>
        <v>18298.3</v>
      </c>
    </row>
    <row r="287" spans="1:8" ht="56.25" customHeight="1" x14ac:dyDescent="0.2">
      <c r="A287" s="26" t="s">
        <v>6</v>
      </c>
      <c r="B287" s="37" t="s">
        <v>34</v>
      </c>
      <c r="C287" s="38" t="s">
        <v>3</v>
      </c>
      <c r="D287" s="37" t="s">
        <v>2</v>
      </c>
      <c r="E287" s="39" t="s">
        <v>11</v>
      </c>
      <c r="F287" s="32">
        <v>100</v>
      </c>
      <c r="G287" s="55">
        <f>G288</f>
        <v>17194.8</v>
      </c>
      <c r="H287" s="55">
        <f>H288</f>
        <v>17194.8</v>
      </c>
    </row>
    <row r="288" spans="1:8" ht="22.5" customHeight="1" x14ac:dyDescent="0.2">
      <c r="A288" s="26" t="s">
        <v>5</v>
      </c>
      <c r="B288" s="37" t="s">
        <v>34</v>
      </c>
      <c r="C288" s="38" t="s">
        <v>3</v>
      </c>
      <c r="D288" s="37" t="s">
        <v>2</v>
      </c>
      <c r="E288" s="39" t="s">
        <v>11</v>
      </c>
      <c r="F288" s="32">
        <v>120</v>
      </c>
      <c r="G288" s="55">
        <f>12845.4+470+3879.4</f>
        <v>17194.8</v>
      </c>
      <c r="H288" s="55">
        <f>12845.4+470+3879.4</f>
        <v>17194.8</v>
      </c>
    </row>
    <row r="289" spans="1:8" ht="22.5" customHeight="1" x14ac:dyDescent="0.2">
      <c r="A289" s="26" t="s">
        <v>14</v>
      </c>
      <c r="B289" s="37" t="s">
        <v>34</v>
      </c>
      <c r="C289" s="38" t="s">
        <v>3</v>
      </c>
      <c r="D289" s="37" t="s">
        <v>2</v>
      </c>
      <c r="E289" s="39" t="s">
        <v>11</v>
      </c>
      <c r="F289" s="32">
        <v>200</v>
      </c>
      <c r="G289" s="55">
        <f>G290</f>
        <v>1094.5</v>
      </c>
      <c r="H289" s="55">
        <f>H290</f>
        <v>1094.5</v>
      </c>
    </row>
    <row r="290" spans="1:8" ht="22.5" customHeight="1" x14ac:dyDescent="0.2">
      <c r="A290" s="26" t="s">
        <v>13</v>
      </c>
      <c r="B290" s="37" t="s">
        <v>34</v>
      </c>
      <c r="C290" s="38" t="s">
        <v>3</v>
      </c>
      <c r="D290" s="37" t="s">
        <v>2</v>
      </c>
      <c r="E290" s="39" t="s">
        <v>11</v>
      </c>
      <c r="F290" s="32">
        <v>240</v>
      </c>
      <c r="G290" s="55">
        <f>991+103.5</f>
        <v>1094.5</v>
      </c>
      <c r="H290" s="55">
        <f>991+103.5</f>
        <v>1094.5</v>
      </c>
    </row>
    <row r="291" spans="1:8" ht="12.75" customHeight="1" x14ac:dyDescent="0.2">
      <c r="A291" s="26" t="s">
        <v>71</v>
      </c>
      <c r="B291" s="37" t="s">
        <v>34</v>
      </c>
      <c r="C291" s="38" t="s">
        <v>3</v>
      </c>
      <c r="D291" s="37" t="s">
        <v>2</v>
      </c>
      <c r="E291" s="39" t="s">
        <v>11</v>
      </c>
      <c r="F291" s="32">
        <v>800</v>
      </c>
      <c r="G291" s="55">
        <f>G292</f>
        <v>9</v>
      </c>
      <c r="H291" s="55">
        <f>H292</f>
        <v>9</v>
      </c>
    </row>
    <row r="292" spans="1:8" ht="12.75" customHeight="1" x14ac:dyDescent="0.2">
      <c r="A292" s="26" t="s">
        <v>70</v>
      </c>
      <c r="B292" s="37" t="s">
        <v>34</v>
      </c>
      <c r="C292" s="38" t="s">
        <v>3</v>
      </c>
      <c r="D292" s="37" t="s">
        <v>2</v>
      </c>
      <c r="E292" s="39" t="s">
        <v>11</v>
      </c>
      <c r="F292" s="32">
        <v>850</v>
      </c>
      <c r="G292" s="55">
        <f>0.6+8.4</f>
        <v>9</v>
      </c>
      <c r="H292" s="55">
        <f>0.6+8.4</f>
        <v>9</v>
      </c>
    </row>
    <row r="293" spans="1:8" x14ac:dyDescent="0.2">
      <c r="A293" s="26" t="s">
        <v>318</v>
      </c>
      <c r="B293" s="37" t="s">
        <v>34</v>
      </c>
      <c r="C293" s="38" t="s">
        <v>3</v>
      </c>
      <c r="D293" s="37" t="s">
        <v>2</v>
      </c>
      <c r="E293" s="39" t="s">
        <v>281</v>
      </c>
      <c r="F293" s="32" t="s">
        <v>7</v>
      </c>
      <c r="G293" s="55">
        <f>G294</f>
        <v>132.19999999999999</v>
      </c>
      <c r="H293" s="55">
        <f>H294</f>
        <v>132.19999999999999</v>
      </c>
    </row>
    <row r="294" spans="1:8" ht="22.5" customHeight="1" x14ac:dyDescent="0.2">
      <c r="A294" s="26" t="s">
        <v>14</v>
      </c>
      <c r="B294" s="37" t="s">
        <v>34</v>
      </c>
      <c r="C294" s="38" t="s">
        <v>3</v>
      </c>
      <c r="D294" s="37" t="s">
        <v>2</v>
      </c>
      <c r="E294" s="39" t="s">
        <v>281</v>
      </c>
      <c r="F294" s="32">
        <v>200</v>
      </c>
      <c r="G294" s="55">
        <f>G295</f>
        <v>132.19999999999999</v>
      </c>
      <c r="H294" s="55">
        <f>H295</f>
        <v>132.19999999999999</v>
      </c>
    </row>
    <row r="295" spans="1:8" ht="22.5" customHeight="1" x14ac:dyDescent="0.2">
      <c r="A295" s="26" t="s">
        <v>13</v>
      </c>
      <c r="B295" s="37" t="s">
        <v>34</v>
      </c>
      <c r="C295" s="38" t="s">
        <v>3</v>
      </c>
      <c r="D295" s="37" t="s">
        <v>2</v>
      </c>
      <c r="E295" s="39" t="s">
        <v>281</v>
      </c>
      <c r="F295" s="32">
        <v>240</v>
      </c>
      <c r="G295" s="55">
        <v>132.19999999999999</v>
      </c>
      <c r="H295" s="55">
        <v>132.19999999999999</v>
      </c>
    </row>
    <row r="296" spans="1:8" ht="12.75" customHeight="1" x14ac:dyDescent="0.2">
      <c r="A296" s="26" t="s">
        <v>83</v>
      </c>
      <c r="B296" s="37" t="s">
        <v>34</v>
      </c>
      <c r="C296" s="38" t="s">
        <v>3</v>
      </c>
      <c r="D296" s="37" t="s">
        <v>2</v>
      </c>
      <c r="E296" s="39" t="s">
        <v>82</v>
      </c>
      <c r="F296" s="32" t="s">
        <v>7</v>
      </c>
      <c r="G296" s="55">
        <f>G297</f>
        <v>40</v>
      </c>
      <c r="H296" s="55">
        <f>H297</f>
        <v>40</v>
      </c>
    </row>
    <row r="297" spans="1:8" ht="22.5" customHeight="1" x14ac:dyDescent="0.2">
      <c r="A297" s="26" t="s">
        <v>14</v>
      </c>
      <c r="B297" s="37" t="s">
        <v>34</v>
      </c>
      <c r="C297" s="38" t="s">
        <v>3</v>
      </c>
      <c r="D297" s="37" t="s">
        <v>2</v>
      </c>
      <c r="E297" s="39" t="s">
        <v>82</v>
      </c>
      <c r="F297" s="32">
        <v>200</v>
      </c>
      <c r="G297" s="55">
        <f>G298</f>
        <v>40</v>
      </c>
      <c r="H297" s="55">
        <f>H298</f>
        <v>40</v>
      </c>
    </row>
    <row r="298" spans="1:8" ht="22.5" customHeight="1" x14ac:dyDescent="0.2">
      <c r="A298" s="26" t="s">
        <v>13</v>
      </c>
      <c r="B298" s="37" t="s">
        <v>34</v>
      </c>
      <c r="C298" s="38" t="s">
        <v>3</v>
      </c>
      <c r="D298" s="37" t="s">
        <v>2</v>
      </c>
      <c r="E298" s="39" t="s">
        <v>82</v>
      </c>
      <c r="F298" s="32">
        <v>240</v>
      </c>
      <c r="G298" s="55">
        <v>40</v>
      </c>
      <c r="H298" s="55">
        <v>40</v>
      </c>
    </row>
    <row r="299" spans="1:8" ht="22.5" customHeight="1" x14ac:dyDescent="0.2">
      <c r="A299" s="26" t="s">
        <v>81</v>
      </c>
      <c r="B299" s="37" t="s">
        <v>34</v>
      </c>
      <c r="C299" s="38" t="s">
        <v>3</v>
      </c>
      <c r="D299" s="37" t="s">
        <v>2</v>
      </c>
      <c r="E299" s="39" t="s">
        <v>80</v>
      </c>
      <c r="F299" s="32" t="s">
        <v>7</v>
      </c>
      <c r="G299" s="55">
        <f>G300</f>
        <v>2868.6</v>
      </c>
      <c r="H299" s="55">
        <f>H300</f>
        <v>2844.4</v>
      </c>
    </row>
    <row r="300" spans="1:8" ht="22.5" customHeight="1" x14ac:dyDescent="0.2">
      <c r="A300" s="26" t="s">
        <v>14</v>
      </c>
      <c r="B300" s="37" t="s">
        <v>34</v>
      </c>
      <c r="C300" s="38" t="s">
        <v>3</v>
      </c>
      <c r="D300" s="37" t="s">
        <v>2</v>
      </c>
      <c r="E300" s="39" t="s">
        <v>80</v>
      </c>
      <c r="F300" s="32">
        <v>200</v>
      </c>
      <c r="G300" s="55">
        <f>G301</f>
        <v>2868.6</v>
      </c>
      <c r="H300" s="55">
        <f>H301</f>
        <v>2844.4</v>
      </c>
    </row>
    <row r="301" spans="1:8" ht="22.5" customHeight="1" x14ac:dyDescent="0.2">
      <c r="A301" s="26" t="s">
        <v>13</v>
      </c>
      <c r="B301" s="37" t="s">
        <v>34</v>
      </c>
      <c r="C301" s="38" t="s">
        <v>3</v>
      </c>
      <c r="D301" s="37" t="s">
        <v>2</v>
      </c>
      <c r="E301" s="39" t="s">
        <v>80</v>
      </c>
      <c r="F301" s="32">
        <v>240</v>
      </c>
      <c r="G301" s="55">
        <f>332.9+230.4+27.1+1463.7+101.5+260+453</f>
        <v>2868.6</v>
      </c>
      <c r="H301" s="55">
        <f>308.7+230.4+27.1+1463.7+101.5+260+453</f>
        <v>2844.4</v>
      </c>
    </row>
    <row r="302" spans="1:8" ht="45" customHeight="1" x14ac:dyDescent="0.2">
      <c r="A302" s="26" t="s">
        <v>225</v>
      </c>
      <c r="B302" s="37" t="s">
        <v>34</v>
      </c>
      <c r="C302" s="38" t="s">
        <v>3</v>
      </c>
      <c r="D302" s="37" t="s">
        <v>2</v>
      </c>
      <c r="E302" s="39" t="s">
        <v>224</v>
      </c>
      <c r="F302" s="32" t="s">
        <v>7</v>
      </c>
      <c r="G302" s="55">
        <f>G303</f>
        <v>4413.8</v>
      </c>
      <c r="H302" s="55">
        <f>H303</f>
        <v>4413.8</v>
      </c>
    </row>
    <row r="303" spans="1:8" ht="22.5" customHeight="1" x14ac:dyDescent="0.2">
      <c r="A303" s="26" t="s">
        <v>79</v>
      </c>
      <c r="B303" s="37" t="s">
        <v>34</v>
      </c>
      <c r="C303" s="38" t="s">
        <v>3</v>
      </c>
      <c r="D303" s="37" t="s">
        <v>2</v>
      </c>
      <c r="E303" s="39" t="s">
        <v>224</v>
      </c>
      <c r="F303" s="32">
        <v>600</v>
      </c>
      <c r="G303" s="55">
        <f>G304</f>
        <v>4413.8</v>
      </c>
      <c r="H303" s="55">
        <f>H304</f>
        <v>4413.8</v>
      </c>
    </row>
    <row r="304" spans="1:8" ht="12.75" customHeight="1" x14ac:dyDescent="0.2">
      <c r="A304" s="26" t="s">
        <v>156</v>
      </c>
      <c r="B304" s="37" t="s">
        <v>34</v>
      </c>
      <c r="C304" s="38" t="s">
        <v>3</v>
      </c>
      <c r="D304" s="37" t="s">
        <v>2</v>
      </c>
      <c r="E304" s="39" t="s">
        <v>224</v>
      </c>
      <c r="F304" s="32">
        <v>610</v>
      </c>
      <c r="G304" s="55">
        <v>4413.8</v>
      </c>
      <c r="H304" s="55">
        <v>4413.8</v>
      </c>
    </row>
    <row r="305" spans="1:8" ht="22.5" customHeight="1" x14ac:dyDescent="0.2">
      <c r="A305" s="26" t="s">
        <v>317</v>
      </c>
      <c r="B305" s="37" t="s">
        <v>34</v>
      </c>
      <c r="C305" s="38" t="s">
        <v>3</v>
      </c>
      <c r="D305" s="37" t="s">
        <v>2</v>
      </c>
      <c r="E305" s="39">
        <v>80550</v>
      </c>
      <c r="F305" s="32" t="s">
        <v>7</v>
      </c>
      <c r="G305" s="55">
        <f>G306+G308</f>
        <v>388</v>
      </c>
      <c r="H305" s="55">
        <f>H306+H308</f>
        <v>388</v>
      </c>
    </row>
    <row r="306" spans="1:8" ht="56.25" customHeight="1" x14ac:dyDescent="0.2">
      <c r="A306" s="26" t="s">
        <v>6</v>
      </c>
      <c r="B306" s="37" t="s">
        <v>34</v>
      </c>
      <c r="C306" s="38" t="s">
        <v>3</v>
      </c>
      <c r="D306" s="37" t="s">
        <v>2</v>
      </c>
      <c r="E306" s="39">
        <v>80550</v>
      </c>
      <c r="F306" s="32">
        <v>100</v>
      </c>
      <c r="G306" s="55">
        <f>G307</f>
        <v>34</v>
      </c>
      <c r="H306" s="55">
        <f>H307</f>
        <v>34</v>
      </c>
    </row>
    <row r="307" spans="1:8" ht="22.5" customHeight="1" x14ac:dyDescent="0.2">
      <c r="A307" s="26" t="s">
        <v>5</v>
      </c>
      <c r="B307" s="37" t="s">
        <v>34</v>
      </c>
      <c r="C307" s="38" t="s">
        <v>3</v>
      </c>
      <c r="D307" s="37" t="s">
        <v>2</v>
      </c>
      <c r="E307" s="39">
        <v>80550</v>
      </c>
      <c r="F307" s="32">
        <v>120</v>
      </c>
      <c r="G307" s="55">
        <v>34</v>
      </c>
      <c r="H307" s="55">
        <v>34</v>
      </c>
    </row>
    <row r="308" spans="1:8" ht="22.5" customHeight="1" x14ac:dyDescent="0.2">
      <c r="A308" s="26" t="s">
        <v>14</v>
      </c>
      <c r="B308" s="37" t="s">
        <v>34</v>
      </c>
      <c r="C308" s="38" t="s">
        <v>3</v>
      </c>
      <c r="D308" s="37" t="s">
        <v>2</v>
      </c>
      <c r="E308" s="39">
        <v>80550</v>
      </c>
      <c r="F308" s="32">
        <v>200</v>
      </c>
      <c r="G308" s="55">
        <f>G309</f>
        <v>354</v>
      </c>
      <c r="H308" s="55">
        <f>H309</f>
        <v>354</v>
      </c>
    </row>
    <row r="309" spans="1:8" ht="22.5" customHeight="1" x14ac:dyDescent="0.2">
      <c r="A309" s="26" t="s">
        <v>13</v>
      </c>
      <c r="B309" s="37" t="s">
        <v>34</v>
      </c>
      <c r="C309" s="38" t="s">
        <v>3</v>
      </c>
      <c r="D309" s="37" t="s">
        <v>2</v>
      </c>
      <c r="E309" s="39">
        <v>80550</v>
      </c>
      <c r="F309" s="32">
        <v>240</v>
      </c>
      <c r="G309" s="55">
        <v>354</v>
      </c>
      <c r="H309" s="55">
        <v>354</v>
      </c>
    </row>
    <row r="310" spans="1:8" ht="45" customHeight="1" x14ac:dyDescent="0.2">
      <c r="A310" s="40" t="s">
        <v>326</v>
      </c>
      <c r="B310" s="52" t="s">
        <v>126</v>
      </c>
      <c r="C310" s="53" t="s">
        <v>3</v>
      </c>
      <c r="D310" s="52" t="s">
        <v>2</v>
      </c>
      <c r="E310" s="54" t="s">
        <v>9</v>
      </c>
      <c r="F310" s="46" t="s">
        <v>7</v>
      </c>
      <c r="G310" s="57">
        <f>G311+G314+G317+G320+G325+G328</f>
        <v>24419.599999999999</v>
      </c>
      <c r="H310" s="57">
        <f>H311+H314+H317+H320+H325+H328</f>
        <v>25419.3</v>
      </c>
    </row>
    <row r="311" spans="1:8" ht="22.5" customHeight="1" x14ac:dyDescent="0.2">
      <c r="A311" s="26" t="s">
        <v>140</v>
      </c>
      <c r="B311" s="37" t="s">
        <v>126</v>
      </c>
      <c r="C311" s="38" t="s">
        <v>3</v>
      </c>
      <c r="D311" s="37" t="s">
        <v>2</v>
      </c>
      <c r="E311" s="39" t="s">
        <v>138</v>
      </c>
      <c r="F311" s="32" t="s">
        <v>7</v>
      </c>
      <c r="G311" s="55">
        <f>G312</f>
        <v>2950.6</v>
      </c>
      <c r="H311" s="55">
        <f>H312</f>
        <v>2950.6</v>
      </c>
    </row>
    <row r="312" spans="1:8" ht="12.75" customHeight="1" x14ac:dyDescent="0.2">
      <c r="A312" s="26" t="s">
        <v>65</v>
      </c>
      <c r="B312" s="37" t="s">
        <v>126</v>
      </c>
      <c r="C312" s="38" t="s">
        <v>3</v>
      </c>
      <c r="D312" s="37" t="s">
        <v>2</v>
      </c>
      <c r="E312" s="39" t="s">
        <v>138</v>
      </c>
      <c r="F312" s="32">
        <v>500</v>
      </c>
      <c r="G312" s="55">
        <f>G313</f>
        <v>2950.6</v>
      </c>
      <c r="H312" s="55">
        <f>H313</f>
        <v>2950.6</v>
      </c>
    </row>
    <row r="313" spans="1:8" ht="12.75" customHeight="1" x14ac:dyDescent="0.2">
      <c r="A313" s="26" t="s">
        <v>139</v>
      </c>
      <c r="B313" s="37" t="s">
        <v>126</v>
      </c>
      <c r="C313" s="38" t="s">
        <v>3</v>
      </c>
      <c r="D313" s="37" t="s">
        <v>2</v>
      </c>
      <c r="E313" s="39" t="s">
        <v>138</v>
      </c>
      <c r="F313" s="32">
        <v>530</v>
      </c>
      <c r="G313" s="55">
        <v>2950.6</v>
      </c>
      <c r="H313" s="55">
        <v>2950.6</v>
      </c>
    </row>
    <row r="314" spans="1:8" ht="12.75" customHeight="1" x14ac:dyDescent="0.2">
      <c r="A314" s="26" t="s">
        <v>130</v>
      </c>
      <c r="B314" s="37" t="s">
        <v>126</v>
      </c>
      <c r="C314" s="38" t="s">
        <v>3</v>
      </c>
      <c r="D314" s="37" t="s">
        <v>2</v>
      </c>
      <c r="E314" s="39" t="s">
        <v>129</v>
      </c>
      <c r="F314" s="32" t="s">
        <v>7</v>
      </c>
      <c r="G314" s="55">
        <f>G315</f>
        <v>3813.4</v>
      </c>
      <c r="H314" s="55">
        <f>H315</f>
        <v>3812.5</v>
      </c>
    </row>
    <row r="315" spans="1:8" ht="12.75" customHeight="1" x14ac:dyDescent="0.2">
      <c r="A315" s="26" t="s">
        <v>65</v>
      </c>
      <c r="B315" s="37" t="s">
        <v>126</v>
      </c>
      <c r="C315" s="38" t="s">
        <v>3</v>
      </c>
      <c r="D315" s="37" t="s">
        <v>2</v>
      </c>
      <c r="E315" s="39" t="s">
        <v>129</v>
      </c>
      <c r="F315" s="32">
        <v>500</v>
      </c>
      <c r="G315" s="55">
        <f>G316</f>
        <v>3813.4</v>
      </c>
      <c r="H315" s="55">
        <f>H316</f>
        <v>3812.5</v>
      </c>
    </row>
    <row r="316" spans="1:8" ht="12.75" customHeight="1" x14ac:dyDescent="0.2">
      <c r="A316" s="26" t="s">
        <v>127</v>
      </c>
      <c r="B316" s="37" t="s">
        <v>126</v>
      </c>
      <c r="C316" s="38" t="s">
        <v>3</v>
      </c>
      <c r="D316" s="37" t="s">
        <v>2</v>
      </c>
      <c r="E316" s="39" t="s">
        <v>129</v>
      </c>
      <c r="F316" s="32">
        <v>510</v>
      </c>
      <c r="G316" s="55">
        <v>3813.4</v>
      </c>
      <c r="H316" s="55">
        <v>3812.5</v>
      </c>
    </row>
    <row r="317" spans="1:8" ht="22.5" customHeight="1" x14ac:dyDescent="0.2">
      <c r="A317" s="26" t="s">
        <v>152</v>
      </c>
      <c r="B317" s="37" t="s">
        <v>126</v>
      </c>
      <c r="C317" s="38" t="s">
        <v>3</v>
      </c>
      <c r="D317" s="37" t="s">
        <v>2</v>
      </c>
      <c r="E317" s="39" t="s">
        <v>151</v>
      </c>
      <c r="F317" s="32" t="s">
        <v>7</v>
      </c>
      <c r="G317" s="55">
        <f>G318</f>
        <v>625</v>
      </c>
      <c r="H317" s="55">
        <f>H318</f>
        <v>625</v>
      </c>
    </row>
    <row r="318" spans="1:8" ht="12.75" customHeight="1" x14ac:dyDescent="0.2">
      <c r="A318" s="26" t="s">
        <v>65</v>
      </c>
      <c r="B318" s="37" t="s">
        <v>126</v>
      </c>
      <c r="C318" s="38" t="s">
        <v>3</v>
      </c>
      <c r="D318" s="37" t="s">
        <v>2</v>
      </c>
      <c r="E318" s="39" t="s">
        <v>151</v>
      </c>
      <c r="F318" s="32">
        <v>500</v>
      </c>
      <c r="G318" s="55">
        <f>G319</f>
        <v>625</v>
      </c>
      <c r="H318" s="55">
        <f>H319</f>
        <v>625</v>
      </c>
    </row>
    <row r="319" spans="1:8" ht="12.75" customHeight="1" x14ac:dyDescent="0.2">
      <c r="A319" s="26" t="s">
        <v>139</v>
      </c>
      <c r="B319" s="37" t="s">
        <v>126</v>
      </c>
      <c r="C319" s="38" t="s">
        <v>3</v>
      </c>
      <c r="D319" s="37" t="s">
        <v>2</v>
      </c>
      <c r="E319" s="39" t="s">
        <v>151</v>
      </c>
      <c r="F319" s="32">
        <v>530</v>
      </c>
      <c r="G319" s="55">
        <v>625</v>
      </c>
      <c r="H319" s="55">
        <v>625</v>
      </c>
    </row>
    <row r="320" spans="1:8" ht="22.5" customHeight="1" x14ac:dyDescent="0.2">
      <c r="A320" s="26" t="s">
        <v>15</v>
      </c>
      <c r="B320" s="37" t="s">
        <v>126</v>
      </c>
      <c r="C320" s="38" t="s">
        <v>3</v>
      </c>
      <c r="D320" s="37" t="s">
        <v>2</v>
      </c>
      <c r="E320" s="39" t="s">
        <v>11</v>
      </c>
      <c r="F320" s="32" t="s">
        <v>7</v>
      </c>
      <c r="G320" s="55">
        <f>G321+G323</f>
        <v>11477.4</v>
      </c>
      <c r="H320" s="55">
        <f>H321+H323</f>
        <v>11477.4</v>
      </c>
    </row>
    <row r="321" spans="1:8" ht="56.25" customHeight="1" x14ac:dyDescent="0.2">
      <c r="A321" s="26" t="s">
        <v>6</v>
      </c>
      <c r="B321" s="37" t="s">
        <v>126</v>
      </c>
      <c r="C321" s="38" t="s">
        <v>3</v>
      </c>
      <c r="D321" s="37" t="s">
        <v>2</v>
      </c>
      <c r="E321" s="39" t="s">
        <v>11</v>
      </c>
      <c r="F321" s="32">
        <v>100</v>
      </c>
      <c r="G321" s="55">
        <f>G322</f>
        <v>10741.1</v>
      </c>
      <c r="H321" s="55">
        <f>H322</f>
        <v>10741.1</v>
      </c>
    </row>
    <row r="322" spans="1:8" ht="22.5" customHeight="1" x14ac:dyDescent="0.2">
      <c r="A322" s="26" t="s">
        <v>5</v>
      </c>
      <c r="B322" s="37" t="s">
        <v>126</v>
      </c>
      <c r="C322" s="38" t="s">
        <v>3</v>
      </c>
      <c r="D322" s="37" t="s">
        <v>2</v>
      </c>
      <c r="E322" s="39" t="s">
        <v>11</v>
      </c>
      <c r="F322" s="32">
        <v>120</v>
      </c>
      <c r="G322" s="55">
        <v>10741.1</v>
      </c>
      <c r="H322" s="55">
        <v>10741.1</v>
      </c>
    </row>
    <row r="323" spans="1:8" ht="22.5" customHeight="1" x14ac:dyDescent="0.2">
      <c r="A323" s="26" t="s">
        <v>14</v>
      </c>
      <c r="B323" s="37" t="s">
        <v>126</v>
      </c>
      <c r="C323" s="38" t="s">
        <v>3</v>
      </c>
      <c r="D323" s="37" t="s">
        <v>2</v>
      </c>
      <c r="E323" s="39" t="s">
        <v>11</v>
      </c>
      <c r="F323" s="32">
        <v>200</v>
      </c>
      <c r="G323" s="55">
        <f>G324</f>
        <v>736.3</v>
      </c>
      <c r="H323" s="55">
        <f>H324</f>
        <v>736.3</v>
      </c>
    </row>
    <row r="324" spans="1:8" ht="22.5" customHeight="1" x14ac:dyDescent="0.2">
      <c r="A324" s="26" t="s">
        <v>13</v>
      </c>
      <c r="B324" s="37" t="s">
        <v>126</v>
      </c>
      <c r="C324" s="38" t="s">
        <v>3</v>
      </c>
      <c r="D324" s="37" t="s">
        <v>2</v>
      </c>
      <c r="E324" s="39" t="s">
        <v>11</v>
      </c>
      <c r="F324" s="32">
        <v>240</v>
      </c>
      <c r="G324" s="55">
        <v>736.3</v>
      </c>
      <c r="H324" s="55">
        <v>736.3</v>
      </c>
    </row>
    <row r="325" spans="1:8" ht="12.75" customHeight="1" x14ac:dyDescent="0.2">
      <c r="A325" s="26" t="s">
        <v>134</v>
      </c>
      <c r="B325" s="37" t="s">
        <v>126</v>
      </c>
      <c r="C325" s="38" t="s">
        <v>3</v>
      </c>
      <c r="D325" s="37" t="s">
        <v>2</v>
      </c>
      <c r="E325" s="39" t="s">
        <v>133</v>
      </c>
      <c r="F325" s="32" t="s">
        <v>7</v>
      </c>
      <c r="G325" s="55">
        <f>G326</f>
        <v>4361.1000000000004</v>
      </c>
      <c r="H325" s="55">
        <f>H326</f>
        <v>5361.7</v>
      </c>
    </row>
    <row r="326" spans="1:8" ht="12.75" customHeight="1" x14ac:dyDescent="0.2">
      <c r="A326" s="26" t="s">
        <v>135</v>
      </c>
      <c r="B326" s="37" t="s">
        <v>126</v>
      </c>
      <c r="C326" s="38" t="s">
        <v>3</v>
      </c>
      <c r="D326" s="37" t="s">
        <v>2</v>
      </c>
      <c r="E326" s="39" t="s">
        <v>133</v>
      </c>
      <c r="F326" s="32">
        <v>700</v>
      </c>
      <c r="G326" s="55">
        <f>G327</f>
        <v>4361.1000000000004</v>
      </c>
      <c r="H326" s="55">
        <f>H327</f>
        <v>5361.7</v>
      </c>
    </row>
    <row r="327" spans="1:8" ht="12.75" customHeight="1" x14ac:dyDescent="0.2">
      <c r="A327" s="26" t="s">
        <v>134</v>
      </c>
      <c r="B327" s="37" t="s">
        <v>126</v>
      </c>
      <c r="C327" s="38" t="s">
        <v>3</v>
      </c>
      <c r="D327" s="37" t="s">
        <v>2</v>
      </c>
      <c r="E327" s="39" t="s">
        <v>133</v>
      </c>
      <c r="F327" s="32">
        <v>730</v>
      </c>
      <c r="G327" s="55">
        <v>4361.1000000000004</v>
      </c>
      <c r="H327" s="55">
        <v>5361.7</v>
      </c>
    </row>
    <row r="328" spans="1:8" ht="22.5" customHeight="1" x14ac:dyDescent="0.2">
      <c r="A328" s="26" t="s">
        <v>128</v>
      </c>
      <c r="B328" s="37" t="s">
        <v>126</v>
      </c>
      <c r="C328" s="38" t="s">
        <v>3</v>
      </c>
      <c r="D328" s="37" t="s">
        <v>2</v>
      </c>
      <c r="E328" s="39" t="s">
        <v>125</v>
      </c>
      <c r="F328" s="32" t="s">
        <v>7</v>
      </c>
      <c r="G328" s="55">
        <f>G329</f>
        <v>1192.0999999999999</v>
      </c>
      <c r="H328" s="55">
        <f>H329</f>
        <v>1192.0999999999999</v>
      </c>
    </row>
    <row r="329" spans="1:8" ht="12.75" customHeight="1" x14ac:dyDescent="0.2">
      <c r="A329" s="26" t="s">
        <v>65</v>
      </c>
      <c r="B329" s="37" t="s">
        <v>126</v>
      </c>
      <c r="C329" s="38" t="s">
        <v>3</v>
      </c>
      <c r="D329" s="37" t="s">
        <v>2</v>
      </c>
      <c r="E329" s="39" t="s">
        <v>125</v>
      </c>
      <c r="F329" s="32">
        <v>500</v>
      </c>
      <c r="G329" s="55">
        <f>G330</f>
        <v>1192.0999999999999</v>
      </c>
      <c r="H329" s="55">
        <f>H330</f>
        <v>1192.0999999999999</v>
      </c>
    </row>
    <row r="330" spans="1:8" ht="12.75" customHeight="1" x14ac:dyDescent="0.2">
      <c r="A330" s="26" t="s">
        <v>127</v>
      </c>
      <c r="B330" s="37" t="s">
        <v>126</v>
      </c>
      <c r="C330" s="38" t="s">
        <v>3</v>
      </c>
      <c r="D330" s="37" t="s">
        <v>2</v>
      </c>
      <c r="E330" s="39" t="s">
        <v>125</v>
      </c>
      <c r="F330" s="32">
        <v>510</v>
      </c>
      <c r="G330" s="55">
        <v>1192.0999999999999</v>
      </c>
      <c r="H330" s="55">
        <v>1192.0999999999999</v>
      </c>
    </row>
    <row r="331" spans="1:8" ht="101.25" customHeight="1" x14ac:dyDescent="0.2">
      <c r="A331" s="40" t="s">
        <v>327</v>
      </c>
      <c r="B331" s="52" t="s">
        <v>63</v>
      </c>
      <c r="C331" s="53" t="s">
        <v>3</v>
      </c>
      <c r="D331" s="52" t="s">
        <v>2</v>
      </c>
      <c r="E331" s="54" t="s">
        <v>9</v>
      </c>
      <c r="F331" s="46" t="s">
        <v>7</v>
      </c>
      <c r="G331" s="57">
        <f>G332+G337+G344+G347</f>
        <v>17537.7</v>
      </c>
      <c r="H331" s="57">
        <f>H332+H337+H344+H347</f>
        <v>17547.7</v>
      </c>
    </row>
    <row r="332" spans="1:8" ht="22.5" customHeight="1" x14ac:dyDescent="0.2">
      <c r="A332" s="26" t="s">
        <v>15</v>
      </c>
      <c r="B332" s="37" t="s">
        <v>63</v>
      </c>
      <c r="C332" s="38" t="s">
        <v>3</v>
      </c>
      <c r="D332" s="37" t="s">
        <v>2</v>
      </c>
      <c r="E332" s="39" t="s">
        <v>11</v>
      </c>
      <c r="F332" s="32" t="s">
        <v>7</v>
      </c>
      <c r="G332" s="55">
        <f>G333+G335</f>
        <v>2887.7</v>
      </c>
      <c r="H332" s="55">
        <f>H333+H335</f>
        <v>2887.7</v>
      </c>
    </row>
    <row r="333" spans="1:8" ht="56.25" customHeight="1" x14ac:dyDescent="0.2">
      <c r="A333" s="26" t="s">
        <v>6</v>
      </c>
      <c r="B333" s="37" t="s">
        <v>63</v>
      </c>
      <c r="C333" s="38" t="s">
        <v>3</v>
      </c>
      <c r="D333" s="37" t="s">
        <v>2</v>
      </c>
      <c r="E333" s="39" t="s">
        <v>11</v>
      </c>
      <c r="F333" s="32">
        <v>100</v>
      </c>
      <c r="G333" s="55">
        <f>G334</f>
        <v>2798.5</v>
      </c>
      <c r="H333" s="55">
        <f>H334</f>
        <v>2798.5</v>
      </c>
    </row>
    <row r="334" spans="1:8" ht="22.5" customHeight="1" x14ac:dyDescent="0.2">
      <c r="A334" s="26" t="s">
        <v>5</v>
      </c>
      <c r="B334" s="37" t="s">
        <v>63</v>
      </c>
      <c r="C334" s="38" t="s">
        <v>3</v>
      </c>
      <c r="D334" s="37" t="s">
        <v>2</v>
      </c>
      <c r="E334" s="39" t="s">
        <v>11</v>
      </c>
      <c r="F334" s="32">
        <v>120</v>
      </c>
      <c r="G334" s="55">
        <f>2072+101+625.5</f>
        <v>2798.5</v>
      </c>
      <c r="H334" s="55">
        <f>2072+101+625.5</f>
        <v>2798.5</v>
      </c>
    </row>
    <row r="335" spans="1:8" ht="22.5" customHeight="1" x14ac:dyDescent="0.2">
      <c r="A335" s="26" t="s">
        <v>14</v>
      </c>
      <c r="B335" s="37" t="s">
        <v>63</v>
      </c>
      <c r="C335" s="38" t="s">
        <v>3</v>
      </c>
      <c r="D335" s="37" t="s">
        <v>2</v>
      </c>
      <c r="E335" s="39" t="s">
        <v>11</v>
      </c>
      <c r="F335" s="32">
        <v>200</v>
      </c>
      <c r="G335" s="55">
        <f>G336</f>
        <v>89.200000000000017</v>
      </c>
      <c r="H335" s="55">
        <f>H336</f>
        <v>89.199999999999989</v>
      </c>
    </row>
    <row r="336" spans="1:8" ht="22.5" customHeight="1" x14ac:dyDescent="0.2">
      <c r="A336" s="26" t="s">
        <v>13</v>
      </c>
      <c r="B336" s="37" t="s">
        <v>63</v>
      </c>
      <c r="C336" s="38" t="s">
        <v>3</v>
      </c>
      <c r="D336" s="37" t="s">
        <v>2</v>
      </c>
      <c r="E336" s="39" t="s">
        <v>11</v>
      </c>
      <c r="F336" s="32">
        <v>240</v>
      </c>
      <c r="G336" s="55">
        <f>235.4+18.8-50-15-100</f>
        <v>89.200000000000017</v>
      </c>
      <c r="H336" s="55">
        <f>245.4+18.8-50-25-100</f>
        <v>89.199999999999989</v>
      </c>
    </row>
    <row r="337" spans="1:8" ht="22.5" customHeight="1" x14ac:dyDescent="0.2">
      <c r="A337" s="26" t="s">
        <v>73</v>
      </c>
      <c r="B337" s="37" t="s">
        <v>63</v>
      </c>
      <c r="C337" s="38" t="s">
        <v>3</v>
      </c>
      <c r="D337" s="37" t="s">
        <v>2</v>
      </c>
      <c r="E337" s="39" t="s">
        <v>69</v>
      </c>
      <c r="F337" s="32" t="s">
        <v>7</v>
      </c>
      <c r="G337" s="55">
        <f>G338+G340+G342</f>
        <v>14347</v>
      </c>
      <c r="H337" s="55">
        <f>H338+H340+H342</f>
        <v>14347</v>
      </c>
    </row>
    <row r="338" spans="1:8" ht="56.25" customHeight="1" x14ac:dyDescent="0.2">
      <c r="A338" s="26" t="s">
        <v>6</v>
      </c>
      <c r="B338" s="37" t="s">
        <v>63</v>
      </c>
      <c r="C338" s="38" t="s">
        <v>3</v>
      </c>
      <c r="D338" s="37" t="s">
        <v>2</v>
      </c>
      <c r="E338" s="39" t="s">
        <v>69</v>
      </c>
      <c r="F338" s="32">
        <v>100</v>
      </c>
      <c r="G338" s="55">
        <f>G339</f>
        <v>9059.2000000000007</v>
      </c>
      <c r="H338" s="55">
        <f>H339</f>
        <v>9059.2000000000007</v>
      </c>
    </row>
    <row r="339" spans="1:8" ht="12.75" customHeight="1" x14ac:dyDescent="0.2">
      <c r="A339" s="26" t="s">
        <v>72</v>
      </c>
      <c r="B339" s="37" t="s">
        <v>63</v>
      </c>
      <c r="C339" s="38" t="s">
        <v>3</v>
      </c>
      <c r="D339" s="37" t="s">
        <v>2</v>
      </c>
      <c r="E339" s="39" t="s">
        <v>69</v>
      </c>
      <c r="F339" s="32">
        <v>110</v>
      </c>
      <c r="G339" s="55">
        <f>6830+167+2062.2</f>
        <v>9059.2000000000007</v>
      </c>
      <c r="H339" s="55">
        <f>6830+167+2062.2</f>
        <v>9059.2000000000007</v>
      </c>
    </row>
    <row r="340" spans="1:8" ht="22.5" customHeight="1" x14ac:dyDescent="0.2">
      <c r="A340" s="26" t="s">
        <v>14</v>
      </c>
      <c r="B340" s="37" t="s">
        <v>63</v>
      </c>
      <c r="C340" s="38" t="s">
        <v>3</v>
      </c>
      <c r="D340" s="37" t="s">
        <v>2</v>
      </c>
      <c r="E340" s="39" t="s">
        <v>69</v>
      </c>
      <c r="F340" s="32">
        <v>200</v>
      </c>
      <c r="G340" s="55">
        <f>G341</f>
        <v>5276.4</v>
      </c>
      <c r="H340" s="55">
        <f>H341</f>
        <v>5276.4</v>
      </c>
    </row>
    <row r="341" spans="1:8" ht="22.5" customHeight="1" x14ac:dyDescent="0.2">
      <c r="A341" s="26" t="s">
        <v>13</v>
      </c>
      <c r="B341" s="37" t="s">
        <v>63</v>
      </c>
      <c r="C341" s="38" t="s">
        <v>3</v>
      </c>
      <c r="D341" s="37" t="s">
        <v>2</v>
      </c>
      <c r="E341" s="39" t="s">
        <v>69</v>
      </c>
      <c r="F341" s="32">
        <v>240</v>
      </c>
      <c r="G341" s="55">
        <v>5276.4</v>
      </c>
      <c r="H341" s="55">
        <v>5276.4</v>
      </c>
    </row>
    <row r="342" spans="1:8" ht="12.75" customHeight="1" x14ac:dyDescent="0.2">
      <c r="A342" s="26" t="s">
        <v>71</v>
      </c>
      <c r="B342" s="37" t="s">
        <v>63</v>
      </c>
      <c r="C342" s="38" t="s">
        <v>3</v>
      </c>
      <c r="D342" s="37" t="s">
        <v>2</v>
      </c>
      <c r="E342" s="39" t="s">
        <v>69</v>
      </c>
      <c r="F342" s="32">
        <v>800</v>
      </c>
      <c r="G342" s="55">
        <f>G343</f>
        <v>11.399999999999999</v>
      </c>
      <c r="H342" s="55">
        <f>H343</f>
        <v>11.399999999999999</v>
      </c>
    </row>
    <row r="343" spans="1:8" ht="12.75" customHeight="1" x14ac:dyDescent="0.2">
      <c r="A343" s="26" t="s">
        <v>70</v>
      </c>
      <c r="B343" s="37" t="s">
        <v>63</v>
      </c>
      <c r="C343" s="38" t="s">
        <v>3</v>
      </c>
      <c r="D343" s="37" t="s">
        <v>2</v>
      </c>
      <c r="E343" s="39" t="s">
        <v>69</v>
      </c>
      <c r="F343" s="32">
        <v>850</v>
      </c>
      <c r="G343" s="55">
        <f>2.7+8.7</f>
        <v>11.399999999999999</v>
      </c>
      <c r="H343" s="55">
        <f>2.7+8.7</f>
        <v>11.399999999999999</v>
      </c>
    </row>
    <row r="344" spans="1:8" ht="33.75" customHeight="1" x14ac:dyDescent="0.2">
      <c r="A344" s="26" t="s">
        <v>68</v>
      </c>
      <c r="B344" s="37" t="s">
        <v>63</v>
      </c>
      <c r="C344" s="38" t="s">
        <v>3</v>
      </c>
      <c r="D344" s="37" t="s">
        <v>2</v>
      </c>
      <c r="E344" s="39" t="s">
        <v>67</v>
      </c>
      <c r="F344" s="32" t="s">
        <v>7</v>
      </c>
      <c r="G344" s="55">
        <f>G345</f>
        <v>183</v>
      </c>
      <c r="H344" s="55">
        <f>H345</f>
        <v>183</v>
      </c>
    </row>
    <row r="345" spans="1:8" ht="22.5" customHeight="1" x14ac:dyDescent="0.2">
      <c r="A345" s="26" t="s">
        <v>14</v>
      </c>
      <c r="B345" s="37" t="s">
        <v>63</v>
      </c>
      <c r="C345" s="38" t="s">
        <v>3</v>
      </c>
      <c r="D345" s="37" t="s">
        <v>2</v>
      </c>
      <c r="E345" s="39" t="s">
        <v>67</v>
      </c>
      <c r="F345" s="32">
        <v>200</v>
      </c>
      <c r="G345" s="55">
        <f>G346</f>
        <v>183</v>
      </c>
      <c r="H345" s="55">
        <f>H346</f>
        <v>183</v>
      </c>
    </row>
    <row r="346" spans="1:8" ht="22.5" customHeight="1" x14ac:dyDescent="0.2">
      <c r="A346" s="26" t="s">
        <v>13</v>
      </c>
      <c r="B346" s="37" t="s">
        <v>63</v>
      </c>
      <c r="C346" s="38" t="s">
        <v>3</v>
      </c>
      <c r="D346" s="37" t="s">
        <v>2</v>
      </c>
      <c r="E346" s="39" t="s">
        <v>67</v>
      </c>
      <c r="F346" s="32">
        <v>240</v>
      </c>
      <c r="G346" s="55">
        <f>38+45+100</f>
        <v>183</v>
      </c>
      <c r="H346" s="55">
        <f>38+45+100</f>
        <v>183</v>
      </c>
    </row>
    <row r="347" spans="1:8" ht="22.5" customHeight="1" x14ac:dyDescent="0.2">
      <c r="A347" s="26" t="s">
        <v>297</v>
      </c>
      <c r="B347" s="37" t="s">
        <v>63</v>
      </c>
      <c r="C347" s="38" t="s">
        <v>3</v>
      </c>
      <c r="D347" s="37" t="s">
        <v>2</v>
      </c>
      <c r="E347" s="39" t="s">
        <v>62</v>
      </c>
      <c r="F347" s="32" t="s">
        <v>7</v>
      </c>
      <c r="G347" s="55">
        <f>G348</f>
        <v>120</v>
      </c>
      <c r="H347" s="55">
        <f>H348</f>
        <v>130</v>
      </c>
    </row>
    <row r="348" spans="1:8" ht="12.75" customHeight="1" x14ac:dyDescent="0.2">
      <c r="A348" s="26" t="s">
        <v>65</v>
      </c>
      <c r="B348" s="37" t="s">
        <v>63</v>
      </c>
      <c r="C348" s="38" t="s">
        <v>3</v>
      </c>
      <c r="D348" s="37" t="s">
        <v>2</v>
      </c>
      <c r="E348" s="39" t="s">
        <v>62</v>
      </c>
      <c r="F348" s="32">
        <v>500</v>
      </c>
      <c r="G348" s="55">
        <f>G349</f>
        <v>120</v>
      </c>
      <c r="H348" s="55">
        <f>H349</f>
        <v>130</v>
      </c>
    </row>
    <row r="349" spans="1:8" ht="12.75" customHeight="1" x14ac:dyDescent="0.2">
      <c r="A349" s="26" t="s">
        <v>64</v>
      </c>
      <c r="B349" s="37" t="s">
        <v>63</v>
      </c>
      <c r="C349" s="38" t="s">
        <v>3</v>
      </c>
      <c r="D349" s="37" t="s">
        <v>2</v>
      </c>
      <c r="E349" s="39" t="s">
        <v>62</v>
      </c>
      <c r="F349" s="32">
        <v>540</v>
      </c>
      <c r="G349" s="55">
        <v>120</v>
      </c>
      <c r="H349" s="55">
        <v>130</v>
      </c>
    </row>
    <row r="350" spans="1:8" ht="45" customHeight="1" x14ac:dyDescent="0.2">
      <c r="A350" s="40" t="s">
        <v>306</v>
      </c>
      <c r="B350" s="52" t="s">
        <v>107</v>
      </c>
      <c r="C350" s="53" t="s">
        <v>3</v>
      </c>
      <c r="D350" s="52" t="s">
        <v>2</v>
      </c>
      <c r="E350" s="54" t="s">
        <v>9</v>
      </c>
      <c r="F350" s="46" t="s">
        <v>7</v>
      </c>
      <c r="G350" s="57">
        <f t="shared" ref="G350:H352" si="0">G351</f>
        <v>624</v>
      </c>
      <c r="H350" s="57">
        <f t="shared" si="0"/>
        <v>624</v>
      </c>
    </row>
    <row r="351" spans="1:8" ht="22.5" x14ac:dyDescent="0.2">
      <c r="A351" s="26" t="s">
        <v>315</v>
      </c>
      <c r="B351" s="37" t="s">
        <v>107</v>
      </c>
      <c r="C351" s="38" t="s">
        <v>3</v>
      </c>
      <c r="D351" s="37" t="s">
        <v>2</v>
      </c>
      <c r="E351" s="39" t="s">
        <v>316</v>
      </c>
      <c r="F351" s="32" t="s">
        <v>7</v>
      </c>
      <c r="G351" s="55">
        <f t="shared" si="0"/>
        <v>624</v>
      </c>
      <c r="H351" s="55">
        <f t="shared" si="0"/>
        <v>624</v>
      </c>
    </row>
    <row r="352" spans="1:8" ht="12.75" customHeight="1" x14ac:dyDescent="0.2">
      <c r="A352" s="26" t="s">
        <v>38</v>
      </c>
      <c r="B352" s="37" t="s">
        <v>107</v>
      </c>
      <c r="C352" s="38" t="s">
        <v>3</v>
      </c>
      <c r="D352" s="37" t="s">
        <v>2</v>
      </c>
      <c r="E352" s="39" t="s">
        <v>316</v>
      </c>
      <c r="F352" s="32">
        <v>300</v>
      </c>
      <c r="G352" s="55">
        <f t="shared" si="0"/>
        <v>624</v>
      </c>
      <c r="H352" s="55">
        <f t="shared" si="0"/>
        <v>624</v>
      </c>
    </row>
    <row r="353" spans="1:8" ht="22.5" customHeight="1" x14ac:dyDescent="0.2">
      <c r="A353" s="26" t="s">
        <v>36</v>
      </c>
      <c r="B353" s="37" t="s">
        <v>107</v>
      </c>
      <c r="C353" s="38" t="s">
        <v>3</v>
      </c>
      <c r="D353" s="37" t="s">
        <v>2</v>
      </c>
      <c r="E353" s="39" t="s">
        <v>316</v>
      </c>
      <c r="F353" s="32">
        <v>320</v>
      </c>
      <c r="G353" s="55">
        <v>624</v>
      </c>
      <c r="H353" s="55">
        <v>624</v>
      </c>
    </row>
    <row r="354" spans="1:8" ht="56.25" customHeight="1" x14ac:dyDescent="0.2">
      <c r="A354" s="40" t="s">
        <v>307</v>
      </c>
      <c r="B354" s="52" t="s">
        <v>104</v>
      </c>
      <c r="C354" s="53" t="s">
        <v>3</v>
      </c>
      <c r="D354" s="52" t="s">
        <v>2</v>
      </c>
      <c r="E354" s="54" t="s">
        <v>9</v>
      </c>
      <c r="F354" s="46" t="s">
        <v>7</v>
      </c>
      <c r="G354" s="57">
        <f>G355+G360+G363+G366</f>
        <v>10103.299999999999</v>
      </c>
      <c r="H354" s="57">
        <f>H355+H360+H363+H366</f>
        <v>10253.299999999999</v>
      </c>
    </row>
    <row r="355" spans="1:8" ht="22.5" customHeight="1" x14ac:dyDescent="0.2">
      <c r="A355" s="26" t="s">
        <v>15</v>
      </c>
      <c r="B355" s="37" t="s">
        <v>104</v>
      </c>
      <c r="C355" s="38" t="s">
        <v>3</v>
      </c>
      <c r="D355" s="37" t="s">
        <v>2</v>
      </c>
      <c r="E355" s="39" t="s">
        <v>11</v>
      </c>
      <c r="F355" s="32" t="s">
        <v>7</v>
      </c>
      <c r="G355" s="55">
        <f>G356+G358</f>
        <v>9939.2999999999993</v>
      </c>
      <c r="H355" s="55">
        <f>H356+H358</f>
        <v>9939.2999999999993</v>
      </c>
    </row>
    <row r="356" spans="1:8" ht="57" customHeight="1" x14ac:dyDescent="0.2">
      <c r="A356" s="26" t="s">
        <v>6</v>
      </c>
      <c r="B356" s="37" t="s">
        <v>104</v>
      </c>
      <c r="C356" s="38" t="s">
        <v>3</v>
      </c>
      <c r="D356" s="37" t="s">
        <v>2</v>
      </c>
      <c r="E356" s="39" t="s">
        <v>11</v>
      </c>
      <c r="F356" s="32">
        <v>100</v>
      </c>
      <c r="G356" s="55">
        <f>G357</f>
        <v>9582.2999999999993</v>
      </c>
      <c r="H356" s="55">
        <f>H357</f>
        <v>9582.2999999999993</v>
      </c>
    </row>
    <row r="357" spans="1:8" ht="23.25" customHeight="1" x14ac:dyDescent="0.2">
      <c r="A357" s="26" t="s">
        <v>5</v>
      </c>
      <c r="B357" s="37" t="s">
        <v>104</v>
      </c>
      <c r="C357" s="38" t="s">
        <v>3</v>
      </c>
      <c r="D357" s="37" t="s">
        <v>2</v>
      </c>
      <c r="E357" s="39" t="s">
        <v>11</v>
      </c>
      <c r="F357" s="32">
        <v>120</v>
      </c>
      <c r="G357" s="55">
        <f>7027+457+2098.3</f>
        <v>9582.2999999999993</v>
      </c>
      <c r="H357" s="55">
        <f>7027+457+2098.3</f>
        <v>9582.2999999999993</v>
      </c>
    </row>
    <row r="358" spans="1:8" ht="23.25" customHeight="1" x14ac:dyDescent="0.2">
      <c r="A358" s="26" t="s">
        <v>14</v>
      </c>
      <c r="B358" s="37" t="s">
        <v>104</v>
      </c>
      <c r="C358" s="38" t="s">
        <v>3</v>
      </c>
      <c r="D358" s="37" t="s">
        <v>2</v>
      </c>
      <c r="E358" s="39" t="s">
        <v>11</v>
      </c>
      <c r="F358" s="32">
        <v>200</v>
      </c>
      <c r="G358" s="55">
        <f>G359</f>
        <v>357</v>
      </c>
      <c r="H358" s="55">
        <f>H359</f>
        <v>357</v>
      </c>
    </row>
    <row r="359" spans="1:8" ht="23.25" customHeight="1" x14ac:dyDescent="0.2">
      <c r="A359" s="26" t="s">
        <v>13</v>
      </c>
      <c r="B359" s="37" t="s">
        <v>104</v>
      </c>
      <c r="C359" s="38" t="s">
        <v>3</v>
      </c>
      <c r="D359" s="37" t="s">
        <v>2</v>
      </c>
      <c r="E359" s="39" t="s">
        <v>11</v>
      </c>
      <c r="F359" s="32">
        <v>240</v>
      </c>
      <c r="G359" s="55">
        <f>300+57</f>
        <v>357</v>
      </c>
      <c r="H359" s="55">
        <f>300+57</f>
        <v>357</v>
      </c>
    </row>
    <row r="360" spans="1:8" ht="56.25" customHeight="1" x14ac:dyDescent="0.2">
      <c r="A360" s="26" t="s">
        <v>105</v>
      </c>
      <c r="B360" s="37" t="s">
        <v>104</v>
      </c>
      <c r="C360" s="38" t="s">
        <v>3</v>
      </c>
      <c r="D360" s="37" t="s">
        <v>2</v>
      </c>
      <c r="E360" s="39" t="s">
        <v>103</v>
      </c>
      <c r="F360" s="32" t="s">
        <v>7</v>
      </c>
      <c r="G360" s="55">
        <f>G361</f>
        <v>100</v>
      </c>
      <c r="H360" s="55">
        <f>H361</f>
        <v>100</v>
      </c>
    </row>
    <row r="361" spans="1:8" ht="23.25" customHeight="1" x14ac:dyDescent="0.2">
      <c r="A361" s="26" t="s">
        <v>14</v>
      </c>
      <c r="B361" s="37" t="s">
        <v>104</v>
      </c>
      <c r="C361" s="38" t="s">
        <v>3</v>
      </c>
      <c r="D361" s="37" t="s">
        <v>2</v>
      </c>
      <c r="E361" s="39" t="s">
        <v>103</v>
      </c>
      <c r="F361" s="32">
        <v>200</v>
      </c>
      <c r="G361" s="55">
        <f>G362</f>
        <v>100</v>
      </c>
      <c r="H361" s="55">
        <f>H362</f>
        <v>100</v>
      </c>
    </row>
    <row r="362" spans="1:8" ht="23.25" customHeight="1" x14ac:dyDescent="0.2">
      <c r="A362" s="26" t="s">
        <v>13</v>
      </c>
      <c r="B362" s="37" t="s">
        <v>104</v>
      </c>
      <c r="C362" s="38" t="s">
        <v>3</v>
      </c>
      <c r="D362" s="37" t="s">
        <v>2</v>
      </c>
      <c r="E362" s="39" t="s">
        <v>103</v>
      </c>
      <c r="F362" s="32">
        <v>240</v>
      </c>
      <c r="G362" s="55">
        <v>100</v>
      </c>
      <c r="H362" s="55">
        <v>100</v>
      </c>
    </row>
    <row r="363" spans="1:8" ht="33.75" x14ac:dyDescent="0.2">
      <c r="A363" s="35" t="s">
        <v>277</v>
      </c>
      <c r="B363" s="37" t="s">
        <v>104</v>
      </c>
      <c r="C363" s="38" t="s">
        <v>3</v>
      </c>
      <c r="D363" s="37" t="s">
        <v>2</v>
      </c>
      <c r="E363" s="31">
        <v>81290</v>
      </c>
      <c r="F363" s="32"/>
      <c r="G363" s="55">
        <f>G364</f>
        <v>64</v>
      </c>
      <c r="H363" s="55">
        <f>H364</f>
        <v>64</v>
      </c>
    </row>
    <row r="364" spans="1:8" ht="22.5" x14ac:dyDescent="0.2">
      <c r="A364" s="35" t="s">
        <v>14</v>
      </c>
      <c r="B364" s="37" t="s">
        <v>104</v>
      </c>
      <c r="C364" s="38" t="s">
        <v>3</v>
      </c>
      <c r="D364" s="37" t="s">
        <v>2</v>
      </c>
      <c r="E364" s="31">
        <v>81290</v>
      </c>
      <c r="F364" s="32">
        <v>200</v>
      </c>
      <c r="G364" s="55">
        <f>G365</f>
        <v>64</v>
      </c>
      <c r="H364" s="55">
        <f>H365</f>
        <v>64</v>
      </c>
    </row>
    <row r="365" spans="1:8" ht="22.5" x14ac:dyDescent="0.2">
      <c r="A365" s="35" t="s">
        <v>13</v>
      </c>
      <c r="B365" s="37" t="s">
        <v>104</v>
      </c>
      <c r="C365" s="38" t="s">
        <v>3</v>
      </c>
      <c r="D365" s="37" t="s">
        <v>2</v>
      </c>
      <c r="E365" s="31">
        <v>81290</v>
      </c>
      <c r="F365" s="32">
        <v>240</v>
      </c>
      <c r="G365" s="55">
        <v>64</v>
      </c>
      <c r="H365" s="55">
        <v>64</v>
      </c>
    </row>
    <row r="366" spans="1:8" ht="22.5" x14ac:dyDescent="0.2">
      <c r="A366" s="35" t="s">
        <v>276</v>
      </c>
      <c r="B366" s="37" t="s">
        <v>104</v>
      </c>
      <c r="C366" s="38" t="s">
        <v>3</v>
      </c>
      <c r="D366" s="37" t="s">
        <v>2</v>
      </c>
      <c r="E366" s="31">
        <v>82280</v>
      </c>
      <c r="F366" s="32"/>
      <c r="G366" s="55">
        <f>G367</f>
        <v>0</v>
      </c>
      <c r="H366" s="55">
        <f>H367</f>
        <v>150</v>
      </c>
    </row>
    <row r="367" spans="1:8" ht="22.5" x14ac:dyDescent="0.2">
      <c r="A367" s="35" t="s">
        <v>14</v>
      </c>
      <c r="B367" s="37" t="s">
        <v>104</v>
      </c>
      <c r="C367" s="38" t="s">
        <v>3</v>
      </c>
      <c r="D367" s="37" t="s">
        <v>2</v>
      </c>
      <c r="E367" s="31">
        <v>82280</v>
      </c>
      <c r="F367" s="32">
        <v>200</v>
      </c>
      <c r="G367" s="55">
        <f>G368</f>
        <v>0</v>
      </c>
      <c r="H367" s="55">
        <f>H368</f>
        <v>150</v>
      </c>
    </row>
    <row r="368" spans="1:8" ht="22.5" x14ac:dyDescent="0.2">
      <c r="A368" s="35" t="s">
        <v>13</v>
      </c>
      <c r="B368" s="37" t="s">
        <v>104</v>
      </c>
      <c r="C368" s="38" t="s">
        <v>3</v>
      </c>
      <c r="D368" s="37" t="s">
        <v>2</v>
      </c>
      <c r="E368" s="31">
        <v>82280</v>
      </c>
      <c r="F368" s="32">
        <v>240</v>
      </c>
      <c r="G368" s="55">
        <v>0</v>
      </c>
      <c r="H368" s="55">
        <v>150</v>
      </c>
    </row>
    <row r="369" spans="1:8" ht="56.25" customHeight="1" x14ac:dyDescent="0.2">
      <c r="A369" s="40" t="s">
        <v>308</v>
      </c>
      <c r="B369" s="52" t="s">
        <v>77</v>
      </c>
      <c r="C369" s="53" t="s">
        <v>3</v>
      </c>
      <c r="D369" s="52" t="s">
        <v>2</v>
      </c>
      <c r="E369" s="54" t="s">
        <v>9</v>
      </c>
      <c r="F369" s="46" t="s">
        <v>7</v>
      </c>
      <c r="G369" s="57">
        <f t="shared" ref="G369:H371" si="1">G370</f>
        <v>100</v>
      </c>
      <c r="H369" s="57">
        <f t="shared" si="1"/>
        <v>100</v>
      </c>
    </row>
    <row r="370" spans="1:8" ht="22.5" customHeight="1" x14ac:dyDescent="0.2">
      <c r="A370" s="26" t="s">
        <v>258</v>
      </c>
      <c r="B370" s="37" t="s">
        <v>77</v>
      </c>
      <c r="C370" s="38" t="s">
        <v>3</v>
      </c>
      <c r="D370" s="37" t="s">
        <v>2</v>
      </c>
      <c r="E370" s="39" t="s">
        <v>76</v>
      </c>
      <c r="F370" s="32" t="s">
        <v>7</v>
      </c>
      <c r="G370" s="55">
        <f t="shared" si="1"/>
        <v>100</v>
      </c>
      <c r="H370" s="55">
        <f t="shared" si="1"/>
        <v>100</v>
      </c>
    </row>
    <row r="371" spans="1:8" ht="23.25" customHeight="1" x14ac:dyDescent="0.2">
      <c r="A371" s="26" t="s">
        <v>79</v>
      </c>
      <c r="B371" s="37" t="s">
        <v>77</v>
      </c>
      <c r="C371" s="38" t="s">
        <v>3</v>
      </c>
      <c r="D371" s="37" t="s">
        <v>2</v>
      </c>
      <c r="E371" s="39" t="s">
        <v>76</v>
      </c>
      <c r="F371" s="32">
        <v>600</v>
      </c>
      <c r="G371" s="55">
        <f t="shared" si="1"/>
        <v>100</v>
      </c>
      <c r="H371" s="55">
        <f t="shared" si="1"/>
        <v>100</v>
      </c>
    </row>
    <row r="372" spans="1:8" ht="23.25" customHeight="1" x14ac:dyDescent="0.2">
      <c r="A372" s="26" t="s">
        <v>78</v>
      </c>
      <c r="B372" s="37" t="s">
        <v>77</v>
      </c>
      <c r="C372" s="38" t="s">
        <v>3</v>
      </c>
      <c r="D372" s="37" t="s">
        <v>2</v>
      </c>
      <c r="E372" s="39" t="s">
        <v>76</v>
      </c>
      <c r="F372" s="32">
        <v>630</v>
      </c>
      <c r="G372" s="55">
        <v>100</v>
      </c>
      <c r="H372" s="55">
        <v>100</v>
      </c>
    </row>
    <row r="373" spans="1:8" ht="22.5" customHeight="1" x14ac:dyDescent="0.2">
      <c r="A373" s="26" t="s">
        <v>286</v>
      </c>
      <c r="B373" s="37" t="s">
        <v>155</v>
      </c>
      <c r="C373" s="38" t="s">
        <v>3</v>
      </c>
      <c r="D373" s="37" t="s">
        <v>2</v>
      </c>
      <c r="E373" s="39" t="s">
        <v>285</v>
      </c>
      <c r="F373" s="32" t="s">
        <v>7</v>
      </c>
      <c r="G373" s="77">
        <f>G374</f>
        <v>800</v>
      </c>
      <c r="H373" s="55">
        <f>H374</f>
        <v>800</v>
      </c>
    </row>
    <row r="374" spans="1:8" ht="23.25" customHeight="1" x14ac:dyDescent="0.2">
      <c r="A374" s="26" t="s">
        <v>79</v>
      </c>
      <c r="B374" s="37" t="s">
        <v>155</v>
      </c>
      <c r="C374" s="38" t="s">
        <v>3</v>
      </c>
      <c r="D374" s="37" t="s">
        <v>2</v>
      </c>
      <c r="E374" s="39" t="s">
        <v>285</v>
      </c>
      <c r="F374" s="32">
        <v>600</v>
      </c>
      <c r="G374" s="77">
        <f>G375</f>
        <v>800</v>
      </c>
      <c r="H374" s="55">
        <f>H375</f>
        <v>800</v>
      </c>
    </row>
    <row r="375" spans="1:8" ht="13.5" customHeight="1" x14ac:dyDescent="0.2">
      <c r="A375" s="26" t="s">
        <v>156</v>
      </c>
      <c r="B375" s="37" t="s">
        <v>155</v>
      </c>
      <c r="C375" s="38" t="s">
        <v>3</v>
      </c>
      <c r="D375" s="37" t="s">
        <v>2</v>
      </c>
      <c r="E375" s="39" t="s">
        <v>285</v>
      </c>
      <c r="F375" s="32">
        <v>610</v>
      </c>
      <c r="G375" s="77">
        <v>800</v>
      </c>
      <c r="H375" s="55">
        <v>800</v>
      </c>
    </row>
    <row r="376" spans="1:8" ht="67.5" customHeight="1" x14ac:dyDescent="0.2">
      <c r="A376" s="40" t="s">
        <v>295</v>
      </c>
      <c r="B376" s="52" t="s">
        <v>53</v>
      </c>
      <c r="C376" s="53" t="s">
        <v>3</v>
      </c>
      <c r="D376" s="52" t="s">
        <v>2</v>
      </c>
      <c r="E376" s="54" t="s">
        <v>9</v>
      </c>
      <c r="F376" s="46" t="s">
        <v>7</v>
      </c>
      <c r="G376" s="57">
        <f>G377+G380+G383+G386</f>
        <v>223</v>
      </c>
      <c r="H376" s="57">
        <f>H377+H380+H383+H386</f>
        <v>223</v>
      </c>
    </row>
    <row r="377" spans="1:8" ht="12.75" customHeight="1" x14ac:dyDescent="0.2">
      <c r="A377" s="26" t="s">
        <v>56</v>
      </c>
      <c r="B377" s="37" t="s">
        <v>53</v>
      </c>
      <c r="C377" s="38" t="s">
        <v>3</v>
      </c>
      <c r="D377" s="37" t="s">
        <v>2</v>
      </c>
      <c r="E377" s="39" t="s">
        <v>55</v>
      </c>
      <c r="F377" s="32" t="s">
        <v>7</v>
      </c>
      <c r="G377" s="55">
        <f>G378</f>
        <v>30</v>
      </c>
      <c r="H377" s="55">
        <f>H378</f>
        <v>30</v>
      </c>
    </row>
    <row r="378" spans="1:8" ht="23.25" customHeight="1" x14ac:dyDescent="0.2">
      <c r="A378" s="26" t="s">
        <v>14</v>
      </c>
      <c r="B378" s="37" t="s">
        <v>53</v>
      </c>
      <c r="C378" s="38" t="s">
        <v>3</v>
      </c>
      <c r="D378" s="37" t="s">
        <v>2</v>
      </c>
      <c r="E378" s="39" t="s">
        <v>55</v>
      </c>
      <c r="F378" s="32">
        <v>200</v>
      </c>
      <c r="G378" s="55">
        <f>G379</f>
        <v>30</v>
      </c>
      <c r="H378" s="55">
        <f>H379</f>
        <v>30</v>
      </c>
    </row>
    <row r="379" spans="1:8" ht="23.25" customHeight="1" x14ac:dyDescent="0.2">
      <c r="A379" s="26" t="s">
        <v>13</v>
      </c>
      <c r="B379" s="37" t="s">
        <v>53</v>
      </c>
      <c r="C379" s="38" t="s">
        <v>3</v>
      </c>
      <c r="D379" s="37" t="s">
        <v>2</v>
      </c>
      <c r="E379" s="39" t="s">
        <v>55</v>
      </c>
      <c r="F379" s="32">
        <v>240</v>
      </c>
      <c r="G379" s="55">
        <v>30</v>
      </c>
      <c r="H379" s="55">
        <v>30</v>
      </c>
    </row>
    <row r="380" spans="1:8" ht="12.75" customHeight="1" x14ac:dyDescent="0.2">
      <c r="A380" s="26" t="s">
        <v>54</v>
      </c>
      <c r="B380" s="37" t="s">
        <v>53</v>
      </c>
      <c r="C380" s="38" t="s">
        <v>3</v>
      </c>
      <c r="D380" s="37" t="s">
        <v>2</v>
      </c>
      <c r="E380" s="39" t="s">
        <v>52</v>
      </c>
      <c r="F380" s="32" t="s">
        <v>7</v>
      </c>
      <c r="G380" s="55">
        <f>G381</f>
        <v>10</v>
      </c>
      <c r="H380" s="55">
        <f>H381</f>
        <v>10</v>
      </c>
    </row>
    <row r="381" spans="1:8" ht="23.25" customHeight="1" x14ac:dyDescent="0.2">
      <c r="A381" s="26" t="s">
        <v>14</v>
      </c>
      <c r="B381" s="37" t="s">
        <v>53</v>
      </c>
      <c r="C381" s="38" t="s">
        <v>3</v>
      </c>
      <c r="D381" s="37" t="s">
        <v>2</v>
      </c>
      <c r="E381" s="39" t="s">
        <v>52</v>
      </c>
      <c r="F381" s="32">
        <v>200</v>
      </c>
      <c r="G381" s="55">
        <f>G382</f>
        <v>10</v>
      </c>
      <c r="H381" s="55">
        <f>H382</f>
        <v>10</v>
      </c>
    </row>
    <row r="382" spans="1:8" ht="23.25" customHeight="1" x14ac:dyDescent="0.2">
      <c r="A382" s="26" t="s">
        <v>13</v>
      </c>
      <c r="B382" s="37" t="s">
        <v>53</v>
      </c>
      <c r="C382" s="38" t="s">
        <v>3</v>
      </c>
      <c r="D382" s="37" t="s">
        <v>2</v>
      </c>
      <c r="E382" s="39" t="s">
        <v>52</v>
      </c>
      <c r="F382" s="32">
        <v>240</v>
      </c>
      <c r="G382" s="55">
        <v>10</v>
      </c>
      <c r="H382" s="55">
        <v>10</v>
      </c>
    </row>
    <row r="383" spans="1:8" ht="12.75" customHeight="1" x14ac:dyDescent="0.2">
      <c r="A383" s="26" t="s">
        <v>165</v>
      </c>
      <c r="B383" s="37" t="s">
        <v>53</v>
      </c>
      <c r="C383" s="38" t="s">
        <v>3</v>
      </c>
      <c r="D383" s="37" t="s">
        <v>2</v>
      </c>
      <c r="E383" s="39" t="s">
        <v>164</v>
      </c>
      <c r="F383" s="32" t="s">
        <v>7</v>
      </c>
      <c r="G383" s="55">
        <f>G384</f>
        <v>173</v>
      </c>
      <c r="H383" s="55">
        <f>H384</f>
        <v>173</v>
      </c>
    </row>
    <row r="384" spans="1:8" ht="23.25" customHeight="1" x14ac:dyDescent="0.2">
      <c r="A384" s="26" t="s">
        <v>79</v>
      </c>
      <c r="B384" s="37" t="s">
        <v>53</v>
      </c>
      <c r="C384" s="38" t="s">
        <v>3</v>
      </c>
      <c r="D384" s="37" t="s">
        <v>2</v>
      </c>
      <c r="E384" s="39" t="s">
        <v>164</v>
      </c>
      <c r="F384" s="32">
        <v>600</v>
      </c>
      <c r="G384" s="55">
        <f>G385</f>
        <v>173</v>
      </c>
      <c r="H384" s="55">
        <f>H385</f>
        <v>173</v>
      </c>
    </row>
    <row r="385" spans="1:8" ht="13.5" customHeight="1" x14ac:dyDescent="0.2">
      <c r="A385" s="26" t="s">
        <v>156</v>
      </c>
      <c r="B385" s="37" t="s">
        <v>53</v>
      </c>
      <c r="C385" s="38" t="s">
        <v>3</v>
      </c>
      <c r="D385" s="37" t="s">
        <v>2</v>
      </c>
      <c r="E385" s="39" t="s">
        <v>164</v>
      </c>
      <c r="F385" s="32">
        <v>610</v>
      </c>
      <c r="G385" s="55">
        <v>173</v>
      </c>
      <c r="H385" s="55">
        <v>173</v>
      </c>
    </row>
    <row r="386" spans="1:8" ht="22.5" customHeight="1" x14ac:dyDescent="0.2">
      <c r="A386" s="26" t="s">
        <v>60</v>
      </c>
      <c r="B386" s="37" t="s">
        <v>53</v>
      </c>
      <c r="C386" s="38" t="s">
        <v>3</v>
      </c>
      <c r="D386" s="37" t="s">
        <v>2</v>
      </c>
      <c r="E386" s="39" t="s">
        <v>59</v>
      </c>
      <c r="F386" s="32" t="s">
        <v>7</v>
      </c>
      <c r="G386" s="55">
        <f>G387</f>
        <v>10</v>
      </c>
      <c r="H386" s="55">
        <f>H387</f>
        <v>10</v>
      </c>
    </row>
    <row r="387" spans="1:8" ht="23.25" customHeight="1" x14ac:dyDescent="0.2">
      <c r="A387" s="26" t="s">
        <v>14</v>
      </c>
      <c r="B387" s="37" t="s">
        <v>53</v>
      </c>
      <c r="C387" s="38" t="s">
        <v>3</v>
      </c>
      <c r="D387" s="37" t="s">
        <v>2</v>
      </c>
      <c r="E387" s="39" t="s">
        <v>59</v>
      </c>
      <c r="F387" s="32">
        <v>200</v>
      </c>
      <c r="G387" s="55">
        <f>G388</f>
        <v>10</v>
      </c>
      <c r="H387" s="55">
        <f>H388</f>
        <v>10</v>
      </c>
    </row>
    <row r="388" spans="1:8" ht="23.25" customHeight="1" x14ac:dyDescent="0.2">
      <c r="A388" s="26" t="s">
        <v>13</v>
      </c>
      <c r="B388" s="37" t="s">
        <v>53</v>
      </c>
      <c r="C388" s="38" t="s">
        <v>3</v>
      </c>
      <c r="D388" s="37" t="s">
        <v>2</v>
      </c>
      <c r="E388" s="39" t="s">
        <v>59</v>
      </c>
      <c r="F388" s="32">
        <v>240</v>
      </c>
      <c r="G388" s="55">
        <v>10</v>
      </c>
      <c r="H388" s="55">
        <v>10</v>
      </c>
    </row>
    <row r="389" spans="1:8" ht="12.75" customHeight="1" x14ac:dyDescent="0.2">
      <c r="A389" s="40" t="s">
        <v>272</v>
      </c>
      <c r="B389" s="52"/>
      <c r="C389" s="53"/>
      <c r="D389" s="52"/>
      <c r="E389" s="54"/>
      <c r="F389" s="46"/>
      <c r="G389" s="57">
        <f>G390+G395+G410+G416+G420</f>
        <v>21061.4</v>
      </c>
      <c r="H389" s="57">
        <f>H390+H395+H410+H416+H420</f>
        <v>20369.3</v>
      </c>
    </row>
    <row r="390" spans="1:8" ht="34.15" customHeight="1" x14ac:dyDescent="0.2">
      <c r="A390" s="40" t="s">
        <v>312</v>
      </c>
      <c r="B390" s="52" t="s">
        <v>93</v>
      </c>
      <c r="C390" s="53" t="s">
        <v>3</v>
      </c>
      <c r="D390" s="52" t="s">
        <v>2</v>
      </c>
      <c r="E390" s="54" t="s">
        <v>9</v>
      </c>
      <c r="F390" s="46" t="s">
        <v>7</v>
      </c>
      <c r="G390" s="57">
        <f t="shared" ref="G390:H393" si="2">G391</f>
        <v>2650.8</v>
      </c>
      <c r="H390" s="57">
        <f t="shared" si="2"/>
        <v>2650.8</v>
      </c>
    </row>
    <row r="391" spans="1:8" ht="22.5" customHeight="1" x14ac:dyDescent="0.2">
      <c r="A391" s="26" t="s">
        <v>94</v>
      </c>
      <c r="B391" s="37" t="s">
        <v>93</v>
      </c>
      <c r="C391" s="38" t="s">
        <v>23</v>
      </c>
      <c r="D391" s="37" t="s">
        <v>2</v>
      </c>
      <c r="E391" s="39" t="s">
        <v>9</v>
      </c>
      <c r="F391" s="32" t="s">
        <v>7</v>
      </c>
      <c r="G391" s="55">
        <f t="shared" si="2"/>
        <v>2650.8</v>
      </c>
      <c r="H391" s="55">
        <f t="shared" si="2"/>
        <v>2650.8</v>
      </c>
    </row>
    <row r="392" spans="1:8" ht="22.5" customHeight="1" x14ac:dyDescent="0.2">
      <c r="A392" s="26" t="s">
        <v>15</v>
      </c>
      <c r="B392" s="37" t="s">
        <v>93</v>
      </c>
      <c r="C392" s="38" t="s">
        <v>23</v>
      </c>
      <c r="D392" s="37" t="s">
        <v>2</v>
      </c>
      <c r="E392" s="39" t="s">
        <v>11</v>
      </c>
      <c r="F392" s="32" t="s">
        <v>7</v>
      </c>
      <c r="G392" s="55">
        <f t="shared" si="2"/>
        <v>2650.8</v>
      </c>
      <c r="H392" s="55">
        <f t="shared" si="2"/>
        <v>2650.8</v>
      </c>
    </row>
    <row r="393" spans="1:8" ht="57" customHeight="1" x14ac:dyDescent="0.2">
      <c r="A393" s="26" t="s">
        <v>6</v>
      </c>
      <c r="B393" s="37" t="s">
        <v>93</v>
      </c>
      <c r="C393" s="38" t="s">
        <v>23</v>
      </c>
      <c r="D393" s="37" t="s">
        <v>2</v>
      </c>
      <c r="E393" s="39" t="s">
        <v>11</v>
      </c>
      <c r="F393" s="32">
        <v>100</v>
      </c>
      <c r="G393" s="55">
        <f t="shared" si="2"/>
        <v>2650.8</v>
      </c>
      <c r="H393" s="55">
        <f t="shared" si="2"/>
        <v>2650.8</v>
      </c>
    </row>
    <row r="394" spans="1:8" ht="23.25" customHeight="1" x14ac:dyDescent="0.2">
      <c r="A394" s="26" t="s">
        <v>5</v>
      </c>
      <c r="B394" s="37" t="s">
        <v>93</v>
      </c>
      <c r="C394" s="38" t="s">
        <v>23</v>
      </c>
      <c r="D394" s="37" t="s">
        <v>2</v>
      </c>
      <c r="E394" s="39" t="s">
        <v>11</v>
      </c>
      <c r="F394" s="32">
        <v>120</v>
      </c>
      <c r="G394" s="55">
        <f>2167+483.8</f>
        <v>2650.8</v>
      </c>
      <c r="H394" s="55">
        <f>2167+483.8</f>
        <v>2650.8</v>
      </c>
    </row>
    <row r="395" spans="1:8" ht="67.5" customHeight="1" x14ac:dyDescent="0.2">
      <c r="A395" s="40" t="s">
        <v>25</v>
      </c>
      <c r="B395" s="52" t="s">
        <v>19</v>
      </c>
      <c r="C395" s="53" t="s">
        <v>3</v>
      </c>
      <c r="D395" s="52" t="s">
        <v>2</v>
      </c>
      <c r="E395" s="54" t="s">
        <v>9</v>
      </c>
      <c r="F395" s="46" t="s">
        <v>7</v>
      </c>
      <c r="G395" s="57">
        <f>G396+G400+G406</f>
        <v>4402</v>
      </c>
      <c r="H395" s="57">
        <f>H396+H400+H406</f>
        <v>4402</v>
      </c>
    </row>
    <row r="396" spans="1:8" ht="22.5" customHeight="1" x14ac:dyDescent="0.2">
      <c r="A396" s="26" t="s">
        <v>24</v>
      </c>
      <c r="B396" s="37" t="s">
        <v>19</v>
      </c>
      <c r="C396" s="38" t="s">
        <v>23</v>
      </c>
      <c r="D396" s="37" t="s">
        <v>2</v>
      </c>
      <c r="E396" s="39" t="s">
        <v>9</v>
      </c>
      <c r="F396" s="32" t="s">
        <v>7</v>
      </c>
      <c r="G396" s="55">
        <f t="shared" ref="G396:H398" si="3">G397</f>
        <v>1967.2</v>
      </c>
      <c r="H396" s="55">
        <f t="shared" si="3"/>
        <v>1967.2</v>
      </c>
    </row>
    <row r="397" spans="1:8" ht="22.5" customHeight="1" x14ac:dyDescent="0.2">
      <c r="A397" s="26" t="s">
        <v>15</v>
      </c>
      <c r="B397" s="37" t="s">
        <v>19</v>
      </c>
      <c r="C397" s="38" t="s">
        <v>23</v>
      </c>
      <c r="D397" s="37" t="s">
        <v>2</v>
      </c>
      <c r="E397" s="39" t="s">
        <v>11</v>
      </c>
      <c r="F397" s="32" t="s">
        <v>7</v>
      </c>
      <c r="G397" s="55">
        <f t="shared" si="3"/>
        <v>1967.2</v>
      </c>
      <c r="H397" s="55">
        <f t="shared" si="3"/>
        <v>1967.2</v>
      </c>
    </row>
    <row r="398" spans="1:8" ht="57" customHeight="1" x14ac:dyDescent="0.2">
      <c r="A398" s="26" t="s">
        <v>6</v>
      </c>
      <c r="B398" s="37" t="s">
        <v>19</v>
      </c>
      <c r="C398" s="38" t="s">
        <v>23</v>
      </c>
      <c r="D398" s="37" t="s">
        <v>2</v>
      </c>
      <c r="E398" s="39" t="s">
        <v>11</v>
      </c>
      <c r="F398" s="32">
        <v>100</v>
      </c>
      <c r="G398" s="55">
        <f t="shared" si="3"/>
        <v>1967.2</v>
      </c>
      <c r="H398" s="55">
        <f t="shared" si="3"/>
        <v>1967.2</v>
      </c>
    </row>
    <row r="399" spans="1:8" ht="23.25" customHeight="1" x14ac:dyDescent="0.2">
      <c r="A399" s="26" t="s">
        <v>5</v>
      </c>
      <c r="B399" s="37" t="s">
        <v>19</v>
      </c>
      <c r="C399" s="38" t="s">
        <v>23</v>
      </c>
      <c r="D399" s="37" t="s">
        <v>2</v>
      </c>
      <c r="E399" s="39" t="s">
        <v>11</v>
      </c>
      <c r="F399" s="32">
        <v>120</v>
      </c>
      <c r="G399" s="55">
        <f>1569.4+397.8</f>
        <v>1967.2</v>
      </c>
      <c r="H399" s="55">
        <f>1569.4+397.8</f>
        <v>1967.2</v>
      </c>
    </row>
    <row r="400" spans="1:8" ht="12.75" customHeight="1" x14ac:dyDescent="0.2">
      <c r="A400" s="26" t="s">
        <v>22</v>
      </c>
      <c r="B400" s="37" t="s">
        <v>19</v>
      </c>
      <c r="C400" s="38" t="s">
        <v>21</v>
      </c>
      <c r="D400" s="37" t="s">
        <v>2</v>
      </c>
      <c r="E400" s="39" t="s">
        <v>9</v>
      </c>
      <c r="F400" s="32" t="s">
        <v>7</v>
      </c>
      <c r="G400" s="55">
        <f>G401</f>
        <v>1934.2</v>
      </c>
      <c r="H400" s="55">
        <f>H401</f>
        <v>1934.2</v>
      </c>
    </row>
    <row r="401" spans="1:8" ht="22.5" customHeight="1" x14ac:dyDescent="0.2">
      <c r="A401" s="26" t="s">
        <v>15</v>
      </c>
      <c r="B401" s="37" t="s">
        <v>19</v>
      </c>
      <c r="C401" s="38" t="s">
        <v>21</v>
      </c>
      <c r="D401" s="37" t="s">
        <v>2</v>
      </c>
      <c r="E401" s="39" t="s">
        <v>11</v>
      </c>
      <c r="F401" s="32" t="s">
        <v>7</v>
      </c>
      <c r="G401" s="55">
        <f>G402+G404</f>
        <v>1934.2</v>
      </c>
      <c r="H401" s="55">
        <f>H402+H404</f>
        <v>1934.2</v>
      </c>
    </row>
    <row r="402" spans="1:8" ht="57" customHeight="1" x14ac:dyDescent="0.2">
      <c r="A402" s="26" t="s">
        <v>6</v>
      </c>
      <c r="B402" s="37" t="s">
        <v>19</v>
      </c>
      <c r="C402" s="38" t="s">
        <v>21</v>
      </c>
      <c r="D402" s="37" t="s">
        <v>2</v>
      </c>
      <c r="E402" s="39" t="s">
        <v>11</v>
      </c>
      <c r="F402" s="32">
        <v>100</v>
      </c>
      <c r="G402" s="55">
        <f>G403</f>
        <v>1525.2</v>
      </c>
      <c r="H402" s="55">
        <f>H403</f>
        <v>1525.2</v>
      </c>
    </row>
    <row r="403" spans="1:8" ht="23.25" customHeight="1" x14ac:dyDescent="0.2">
      <c r="A403" s="26" t="s">
        <v>5</v>
      </c>
      <c r="B403" s="37" t="s">
        <v>19</v>
      </c>
      <c r="C403" s="38" t="s">
        <v>21</v>
      </c>
      <c r="D403" s="37" t="s">
        <v>2</v>
      </c>
      <c r="E403" s="39" t="s">
        <v>11</v>
      </c>
      <c r="F403" s="32">
        <v>120</v>
      </c>
      <c r="G403" s="55">
        <f>1098.5+95+331.7</f>
        <v>1525.2</v>
      </c>
      <c r="H403" s="55">
        <f>1098.5+95+331.7</f>
        <v>1525.2</v>
      </c>
    </row>
    <row r="404" spans="1:8" ht="23.25" customHeight="1" x14ac:dyDescent="0.2">
      <c r="A404" s="26" t="s">
        <v>14</v>
      </c>
      <c r="B404" s="37" t="s">
        <v>19</v>
      </c>
      <c r="C404" s="38" t="s">
        <v>21</v>
      </c>
      <c r="D404" s="37" t="s">
        <v>2</v>
      </c>
      <c r="E404" s="39" t="s">
        <v>11</v>
      </c>
      <c r="F404" s="32">
        <v>200</v>
      </c>
      <c r="G404" s="55">
        <f>G405</f>
        <v>409</v>
      </c>
      <c r="H404" s="55">
        <f>H405</f>
        <v>409</v>
      </c>
    </row>
    <row r="405" spans="1:8" ht="23.25" customHeight="1" x14ac:dyDescent="0.2">
      <c r="A405" s="26" t="s">
        <v>13</v>
      </c>
      <c r="B405" s="37" t="s">
        <v>19</v>
      </c>
      <c r="C405" s="38" t="s">
        <v>21</v>
      </c>
      <c r="D405" s="37" t="s">
        <v>2</v>
      </c>
      <c r="E405" s="39" t="s">
        <v>11</v>
      </c>
      <c r="F405" s="32">
        <v>240</v>
      </c>
      <c r="G405" s="55">
        <f>386.6+22.4</f>
        <v>409</v>
      </c>
      <c r="H405" s="55">
        <f>386.6+22.4</f>
        <v>409</v>
      </c>
    </row>
    <row r="406" spans="1:8" ht="12.75" customHeight="1" x14ac:dyDescent="0.2">
      <c r="A406" s="26" t="s">
        <v>20</v>
      </c>
      <c r="B406" s="37" t="s">
        <v>19</v>
      </c>
      <c r="C406" s="38" t="s">
        <v>18</v>
      </c>
      <c r="D406" s="37" t="s">
        <v>2</v>
      </c>
      <c r="E406" s="39" t="s">
        <v>9</v>
      </c>
      <c r="F406" s="32" t="s">
        <v>7</v>
      </c>
      <c r="G406" s="55">
        <f t="shared" ref="G406:H408" si="4">G407</f>
        <v>500.6</v>
      </c>
      <c r="H406" s="55">
        <f t="shared" si="4"/>
        <v>500.6</v>
      </c>
    </row>
    <row r="407" spans="1:8" ht="22.5" customHeight="1" x14ac:dyDescent="0.2">
      <c r="A407" s="26" t="s">
        <v>15</v>
      </c>
      <c r="B407" s="37" t="s">
        <v>19</v>
      </c>
      <c r="C407" s="38" t="s">
        <v>18</v>
      </c>
      <c r="D407" s="37" t="s">
        <v>2</v>
      </c>
      <c r="E407" s="39" t="s">
        <v>11</v>
      </c>
      <c r="F407" s="32" t="s">
        <v>7</v>
      </c>
      <c r="G407" s="55">
        <f t="shared" si="4"/>
        <v>500.6</v>
      </c>
      <c r="H407" s="55">
        <f t="shared" si="4"/>
        <v>500.6</v>
      </c>
    </row>
    <row r="408" spans="1:8" ht="57" customHeight="1" x14ac:dyDescent="0.2">
      <c r="A408" s="26" t="s">
        <v>6</v>
      </c>
      <c r="B408" s="37" t="s">
        <v>19</v>
      </c>
      <c r="C408" s="38" t="s">
        <v>18</v>
      </c>
      <c r="D408" s="37" t="s">
        <v>2</v>
      </c>
      <c r="E408" s="39" t="s">
        <v>11</v>
      </c>
      <c r="F408" s="32">
        <v>100</v>
      </c>
      <c r="G408" s="55">
        <f t="shared" si="4"/>
        <v>500.6</v>
      </c>
      <c r="H408" s="55">
        <f t="shared" si="4"/>
        <v>500.6</v>
      </c>
    </row>
    <row r="409" spans="1:8" ht="23.25" customHeight="1" x14ac:dyDescent="0.2">
      <c r="A409" s="26" t="s">
        <v>5</v>
      </c>
      <c r="B409" s="37" t="s">
        <v>19</v>
      </c>
      <c r="C409" s="38" t="s">
        <v>18</v>
      </c>
      <c r="D409" s="37" t="s">
        <v>2</v>
      </c>
      <c r="E409" s="39" t="s">
        <v>11</v>
      </c>
      <c r="F409" s="32">
        <v>120</v>
      </c>
      <c r="G409" s="55">
        <v>500.6</v>
      </c>
      <c r="H409" s="55">
        <v>500.6</v>
      </c>
    </row>
    <row r="410" spans="1:8" ht="33.75" customHeight="1" x14ac:dyDescent="0.2">
      <c r="A410" s="40" t="s">
        <v>16</v>
      </c>
      <c r="B410" s="52" t="s">
        <v>12</v>
      </c>
      <c r="C410" s="53" t="s">
        <v>3</v>
      </c>
      <c r="D410" s="52" t="s">
        <v>2</v>
      </c>
      <c r="E410" s="54" t="s">
        <v>9</v>
      </c>
      <c r="F410" s="46" t="s">
        <v>7</v>
      </c>
      <c r="G410" s="57">
        <f>G411</f>
        <v>1467.2</v>
      </c>
      <c r="H410" s="57">
        <f>H411</f>
        <v>1467.2</v>
      </c>
    </row>
    <row r="411" spans="1:8" ht="22.5" customHeight="1" x14ac:dyDescent="0.2">
      <c r="A411" s="26" t="s">
        <v>15</v>
      </c>
      <c r="B411" s="37" t="s">
        <v>12</v>
      </c>
      <c r="C411" s="38" t="s">
        <v>3</v>
      </c>
      <c r="D411" s="37" t="s">
        <v>2</v>
      </c>
      <c r="E411" s="39" t="s">
        <v>11</v>
      </c>
      <c r="F411" s="32" t="s">
        <v>7</v>
      </c>
      <c r="G411" s="55">
        <f>G412+G414</f>
        <v>1467.2</v>
      </c>
      <c r="H411" s="55">
        <f>H412+H414</f>
        <v>1467.2</v>
      </c>
    </row>
    <row r="412" spans="1:8" ht="57" customHeight="1" x14ac:dyDescent="0.2">
      <c r="A412" s="26" t="s">
        <v>6</v>
      </c>
      <c r="B412" s="37" t="s">
        <v>12</v>
      </c>
      <c r="C412" s="38" t="s">
        <v>3</v>
      </c>
      <c r="D412" s="37" t="s">
        <v>2</v>
      </c>
      <c r="E412" s="39" t="s">
        <v>11</v>
      </c>
      <c r="F412" s="32">
        <v>100</v>
      </c>
      <c r="G412" s="55">
        <f>G413</f>
        <v>1411.2</v>
      </c>
      <c r="H412" s="55">
        <f>H413</f>
        <v>1411.2</v>
      </c>
    </row>
    <row r="413" spans="1:8" ht="23.25" customHeight="1" x14ac:dyDescent="0.2">
      <c r="A413" s="26" t="s">
        <v>5</v>
      </c>
      <c r="B413" s="37" t="s">
        <v>12</v>
      </c>
      <c r="C413" s="38" t="s">
        <v>3</v>
      </c>
      <c r="D413" s="37" t="s">
        <v>2</v>
      </c>
      <c r="E413" s="39" t="s">
        <v>11</v>
      </c>
      <c r="F413" s="32">
        <v>120</v>
      </c>
      <c r="G413" s="55">
        <f>1049+45.4+316.8</f>
        <v>1411.2</v>
      </c>
      <c r="H413" s="55">
        <f>1049+45.4+316.8</f>
        <v>1411.2</v>
      </c>
    </row>
    <row r="414" spans="1:8" ht="23.25" customHeight="1" x14ac:dyDescent="0.2">
      <c r="A414" s="26" t="s">
        <v>14</v>
      </c>
      <c r="B414" s="37" t="s">
        <v>12</v>
      </c>
      <c r="C414" s="38" t="s">
        <v>3</v>
      </c>
      <c r="D414" s="37" t="s">
        <v>2</v>
      </c>
      <c r="E414" s="39" t="s">
        <v>11</v>
      </c>
      <c r="F414" s="32">
        <v>200</v>
      </c>
      <c r="G414" s="55">
        <f>G415</f>
        <v>56</v>
      </c>
      <c r="H414" s="55">
        <f>H415</f>
        <v>56</v>
      </c>
    </row>
    <row r="415" spans="1:8" ht="23.25" customHeight="1" x14ac:dyDescent="0.2">
      <c r="A415" s="26" t="s">
        <v>13</v>
      </c>
      <c r="B415" s="37" t="s">
        <v>12</v>
      </c>
      <c r="C415" s="38" t="s">
        <v>3</v>
      </c>
      <c r="D415" s="37" t="s">
        <v>2</v>
      </c>
      <c r="E415" s="39" t="s">
        <v>11</v>
      </c>
      <c r="F415" s="32">
        <v>240</v>
      </c>
      <c r="G415" s="55">
        <v>56</v>
      </c>
      <c r="H415" s="55">
        <v>56</v>
      </c>
    </row>
    <row r="416" spans="1:8" ht="22.5" customHeight="1" x14ac:dyDescent="0.2">
      <c r="A416" s="40" t="s">
        <v>149</v>
      </c>
      <c r="B416" s="52" t="s">
        <v>148</v>
      </c>
      <c r="C416" s="53" t="s">
        <v>3</v>
      </c>
      <c r="D416" s="52" t="s">
        <v>2</v>
      </c>
      <c r="E416" s="54" t="s">
        <v>9</v>
      </c>
      <c r="F416" s="46" t="s">
        <v>7</v>
      </c>
      <c r="G416" s="57">
        <f t="shared" ref="G416:H418" si="5">G417</f>
        <v>5000</v>
      </c>
      <c r="H416" s="57">
        <f t="shared" si="5"/>
        <v>5000</v>
      </c>
    </row>
    <row r="417" spans="1:8" ht="22.5" customHeight="1" x14ac:dyDescent="0.2">
      <c r="A417" s="26" t="s">
        <v>149</v>
      </c>
      <c r="B417" s="37" t="s">
        <v>148</v>
      </c>
      <c r="C417" s="38" t="s">
        <v>3</v>
      </c>
      <c r="D417" s="37" t="s">
        <v>2</v>
      </c>
      <c r="E417" s="39" t="s">
        <v>147</v>
      </c>
      <c r="F417" s="32" t="s">
        <v>7</v>
      </c>
      <c r="G417" s="55">
        <f t="shared" si="5"/>
        <v>5000</v>
      </c>
      <c r="H417" s="55">
        <f t="shared" si="5"/>
        <v>5000</v>
      </c>
    </row>
    <row r="418" spans="1:8" ht="13.5" customHeight="1" x14ac:dyDescent="0.2">
      <c r="A418" s="26" t="s">
        <v>71</v>
      </c>
      <c r="B418" s="37" t="s">
        <v>148</v>
      </c>
      <c r="C418" s="38" t="s">
        <v>3</v>
      </c>
      <c r="D418" s="37" t="s">
        <v>2</v>
      </c>
      <c r="E418" s="39" t="s">
        <v>147</v>
      </c>
      <c r="F418" s="32">
        <v>800</v>
      </c>
      <c r="G418" s="55">
        <f t="shared" si="5"/>
        <v>5000</v>
      </c>
      <c r="H418" s="55">
        <f t="shared" si="5"/>
        <v>5000</v>
      </c>
    </row>
    <row r="419" spans="1:8" ht="13.5" customHeight="1" x14ac:dyDescent="0.2">
      <c r="A419" s="26" t="s">
        <v>144</v>
      </c>
      <c r="B419" s="37" t="s">
        <v>148</v>
      </c>
      <c r="C419" s="38" t="s">
        <v>3</v>
      </c>
      <c r="D419" s="37" t="s">
        <v>2</v>
      </c>
      <c r="E419" s="39" t="s">
        <v>147</v>
      </c>
      <c r="F419" s="32">
        <v>870</v>
      </c>
      <c r="G419" s="55">
        <v>5000</v>
      </c>
      <c r="H419" s="55">
        <v>5000</v>
      </c>
    </row>
    <row r="420" spans="1:8" ht="22.5" customHeight="1" x14ac:dyDescent="0.2">
      <c r="A420" s="40" t="s">
        <v>10</v>
      </c>
      <c r="B420" s="52" t="s">
        <v>4</v>
      </c>
      <c r="C420" s="53" t="s">
        <v>3</v>
      </c>
      <c r="D420" s="52" t="s">
        <v>2</v>
      </c>
      <c r="E420" s="54" t="s">
        <v>9</v>
      </c>
      <c r="F420" s="46" t="s">
        <v>7</v>
      </c>
      <c r="G420" s="57">
        <f>G421+G424+G427</f>
        <v>7541.4</v>
      </c>
      <c r="H420" s="57">
        <f>H421+H424+H427</f>
        <v>6849.3</v>
      </c>
    </row>
    <row r="421" spans="1:8" ht="45" customHeight="1" x14ac:dyDescent="0.2">
      <c r="A421" s="26" t="s">
        <v>8</v>
      </c>
      <c r="B421" s="37" t="s">
        <v>4</v>
      </c>
      <c r="C421" s="38" t="s">
        <v>3</v>
      </c>
      <c r="D421" s="37" t="s">
        <v>2</v>
      </c>
      <c r="E421" s="39" t="s">
        <v>1</v>
      </c>
      <c r="F421" s="32" t="s">
        <v>7</v>
      </c>
      <c r="G421" s="55">
        <f>G422</f>
        <v>440</v>
      </c>
      <c r="H421" s="55">
        <f>H422</f>
        <v>440</v>
      </c>
    </row>
    <row r="422" spans="1:8" ht="57" customHeight="1" x14ac:dyDescent="0.2">
      <c r="A422" s="26" t="s">
        <v>6</v>
      </c>
      <c r="B422" s="37" t="s">
        <v>4</v>
      </c>
      <c r="C422" s="38" t="s">
        <v>3</v>
      </c>
      <c r="D422" s="37" t="s">
        <v>2</v>
      </c>
      <c r="E422" s="39" t="s">
        <v>1</v>
      </c>
      <c r="F422" s="32">
        <v>100</v>
      </c>
      <c r="G422" s="55">
        <f>G423</f>
        <v>440</v>
      </c>
      <c r="H422" s="55">
        <f>H423</f>
        <v>440</v>
      </c>
    </row>
    <row r="423" spans="1:8" ht="23.25" customHeight="1" x14ac:dyDescent="0.2">
      <c r="A423" s="26" t="s">
        <v>5</v>
      </c>
      <c r="B423" s="37" t="s">
        <v>4</v>
      </c>
      <c r="C423" s="38" t="s">
        <v>3</v>
      </c>
      <c r="D423" s="37" t="s">
        <v>2</v>
      </c>
      <c r="E423" s="39" t="s">
        <v>1</v>
      </c>
      <c r="F423" s="32">
        <v>120</v>
      </c>
      <c r="G423" s="55">
        <v>440</v>
      </c>
      <c r="H423" s="55">
        <v>440</v>
      </c>
    </row>
    <row r="424" spans="1:8" ht="33.75" customHeight="1" x14ac:dyDescent="0.2">
      <c r="A424" s="26" t="s">
        <v>146</v>
      </c>
      <c r="B424" s="37" t="s">
        <v>4</v>
      </c>
      <c r="C424" s="38" t="s">
        <v>3</v>
      </c>
      <c r="D424" s="37" t="s">
        <v>2</v>
      </c>
      <c r="E424" s="39" t="s">
        <v>145</v>
      </c>
      <c r="F424" s="32" t="s">
        <v>7</v>
      </c>
      <c r="G424" s="55">
        <f>G425</f>
        <v>2500</v>
      </c>
      <c r="H424" s="55">
        <f>H425</f>
        <v>2500</v>
      </c>
    </row>
    <row r="425" spans="1:8" ht="13.5" customHeight="1" x14ac:dyDescent="0.2">
      <c r="A425" s="26" t="s">
        <v>71</v>
      </c>
      <c r="B425" s="37" t="s">
        <v>4</v>
      </c>
      <c r="C425" s="38" t="s">
        <v>3</v>
      </c>
      <c r="D425" s="37" t="s">
        <v>2</v>
      </c>
      <c r="E425" s="39" t="s">
        <v>145</v>
      </c>
      <c r="F425" s="32">
        <v>800</v>
      </c>
      <c r="G425" s="55">
        <f>G426</f>
        <v>2500</v>
      </c>
      <c r="H425" s="55">
        <f>H426</f>
        <v>2500</v>
      </c>
    </row>
    <row r="426" spans="1:8" ht="13.5" customHeight="1" x14ac:dyDescent="0.2">
      <c r="A426" s="26" t="s">
        <v>144</v>
      </c>
      <c r="B426" s="37" t="s">
        <v>4</v>
      </c>
      <c r="C426" s="38" t="s">
        <v>3</v>
      </c>
      <c r="D426" s="37" t="s">
        <v>2</v>
      </c>
      <c r="E426" s="39" t="s">
        <v>145</v>
      </c>
      <c r="F426" s="32">
        <v>870</v>
      </c>
      <c r="G426" s="55">
        <v>2500</v>
      </c>
      <c r="H426" s="55">
        <v>2500</v>
      </c>
    </row>
    <row r="427" spans="1:8" ht="57" customHeight="1" x14ac:dyDescent="0.2">
      <c r="A427" s="26" t="s">
        <v>309</v>
      </c>
      <c r="B427" s="37" t="s">
        <v>4</v>
      </c>
      <c r="C427" s="38" t="s">
        <v>3</v>
      </c>
      <c r="D427" s="37" t="s">
        <v>2</v>
      </c>
      <c r="E427" s="39" t="s">
        <v>143</v>
      </c>
      <c r="F427" s="32" t="s">
        <v>7</v>
      </c>
      <c r="G427" s="55">
        <f>G428</f>
        <v>4601.3999999999996</v>
      </c>
      <c r="H427" s="55">
        <f>H428</f>
        <v>3909.3</v>
      </c>
    </row>
    <row r="428" spans="1:8" ht="13.5" customHeight="1" x14ac:dyDescent="0.2">
      <c r="A428" s="26" t="s">
        <v>71</v>
      </c>
      <c r="B428" s="37" t="s">
        <v>4</v>
      </c>
      <c r="C428" s="38" t="s">
        <v>3</v>
      </c>
      <c r="D428" s="37" t="s">
        <v>2</v>
      </c>
      <c r="E428" s="39" t="s">
        <v>143</v>
      </c>
      <c r="F428" s="32">
        <v>800</v>
      </c>
      <c r="G428" s="55">
        <f>G429</f>
        <v>4601.3999999999996</v>
      </c>
      <c r="H428" s="55">
        <f>H429</f>
        <v>3909.3</v>
      </c>
    </row>
    <row r="429" spans="1:8" ht="13.5" customHeight="1" thickBot="1" x14ac:dyDescent="0.25">
      <c r="A429" s="58" t="s">
        <v>144</v>
      </c>
      <c r="B429" s="59" t="s">
        <v>4</v>
      </c>
      <c r="C429" s="60" t="s">
        <v>3</v>
      </c>
      <c r="D429" s="59" t="s">
        <v>2</v>
      </c>
      <c r="E429" s="61" t="s">
        <v>143</v>
      </c>
      <c r="F429" s="62">
        <v>870</v>
      </c>
      <c r="G429" s="63">
        <v>4601.3999999999996</v>
      </c>
      <c r="H429" s="63">
        <v>3909.3</v>
      </c>
    </row>
    <row r="430" spans="1:8" ht="13.5" thickBot="1" x14ac:dyDescent="0.25">
      <c r="A430" s="81" t="s">
        <v>256</v>
      </c>
      <c r="B430" s="82"/>
      <c r="C430" s="83"/>
      <c r="D430" s="82"/>
      <c r="E430" s="84"/>
      <c r="F430" s="25"/>
      <c r="G430" s="85">
        <v>20000</v>
      </c>
      <c r="H430" s="86">
        <v>35000</v>
      </c>
    </row>
    <row r="431" spans="1:8" ht="15.6" customHeight="1" x14ac:dyDescent="0.2">
      <c r="A431" s="104" t="s">
        <v>0</v>
      </c>
      <c r="B431" s="104"/>
      <c r="C431" s="104"/>
      <c r="D431" s="104"/>
      <c r="E431" s="104"/>
      <c r="F431" s="104"/>
      <c r="G431" s="87">
        <f>G12+G389+G430</f>
        <v>1075883.2</v>
      </c>
      <c r="H431" s="88">
        <f>H12+H389+H430</f>
        <v>1112759.7000000002</v>
      </c>
    </row>
  </sheetData>
  <sheetProtection sort="0" autoFilter="0"/>
  <autoFilter ref="A11:HP431"/>
  <mergeCells count="11">
    <mergeCell ref="G2:H2"/>
    <mergeCell ref="G9:H9"/>
    <mergeCell ref="A431:F431"/>
    <mergeCell ref="F3:H3"/>
    <mergeCell ref="A9:A10"/>
    <mergeCell ref="B9:E10"/>
    <mergeCell ref="F9:F10"/>
    <mergeCell ref="A4:H4"/>
    <mergeCell ref="A5:H5"/>
    <mergeCell ref="A6:H6"/>
    <mergeCell ref="G8:H8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Приложение№6</vt:lpstr>
      <vt:lpstr>Приложение №8</vt:lpstr>
      <vt:lpstr>Приложение№6!Заголовки_для_печати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Преображенская Татьяна Федоровна</cp:lastModifiedBy>
  <cp:lastPrinted>2018-11-12T13:17:02Z</cp:lastPrinted>
  <dcterms:created xsi:type="dcterms:W3CDTF">2018-01-22T05:45:56Z</dcterms:created>
  <dcterms:modified xsi:type="dcterms:W3CDTF">2018-11-13T05:58:56Z</dcterms:modified>
</cp:coreProperties>
</file>